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/>
  </bookViews>
  <sheets>
    <sheet name="Príjmy" sheetId="5" r:id="rId1"/>
    <sheet name="Výdavky" sheetId="6" r:id="rId2"/>
    <sheet name="Hospod." sheetId="7" r:id="rId3"/>
  </sheets>
  <definedNames>
    <definedName name="__shared_2_0_0">#REF!+#REF!+#REF!</definedName>
  </definedNames>
  <calcPr calcId="145621" iterateDelta="1E-4"/>
</workbook>
</file>

<file path=xl/calcChain.xml><?xml version="1.0" encoding="utf-8"?>
<calcChain xmlns="http://schemas.openxmlformats.org/spreadsheetml/2006/main">
  <c r="H238" i="6" l="1"/>
  <c r="H234" i="6"/>
  <c r="H232" i="6"/>
  <c r="H231" i="6"/>
  <c r="H228" i="6"/>
  <c r="H227" i="6"/>
  <c r="H224" i="6"/>
  <c r="H219" i="6"/>
  <c r="H218" i="6"/>
  <c r="H216" i="6"/>
  <c r="H213" i="6"/>
  <c r="H212" i="6"/>
  <c r="H211" i="6"/>
  <c r="H208" i="6"/>
  <c r="H207" i="6"/>
  <c r="H206" i="6"/>
  <c r="H205" i="6"/>
  <c r="H202" i="6"/>
  <c r="H201" i="6"/>
  <c r="H200" i="6"/>
  <c r="H199" i="6"/>
  <c r="H196" i="6"/>
  <c r="H193" i="6"/>
  <c r="H191" i="6"/>
  <c r="H190" i="6"/>
  <c r="H186" i="6"/>
  <c r="H185" i="6"/>
  <c r="H182" i="6"/>
  <c r="H178" i="6"/>
  <c r="H177" i="6"/>
  <c r="H174" i="6"/>
  <c r="H172" i="6"/>
  <c r="H171" i="6"/>
  <c r="H170" i="6"/>
  <c r="H168" i="6"/>
  <c r="H167" i="6"/>
  <c r="H160" i="6"/>
  <c r="H157" i="6"/>
  <c r="H156" i="6"/>
  <c r="H155" i="6"/>
  <c r="H154" i="6"/>
  <c r="H153" i="6"/>
  <c r="H151" i="6"/>
  <c r="H150" i="6"/>
  <c r="H149" i="6"/>
  <c r="H146" i="6"/>
  <c r="H145" i="6"/>
  <c r="H144" i="6"/>
  <c r="H143" i="6"/>
  <c r="H142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09" i="6"/>
  <c r="H108" i="6"/>
  <c r="H107" i="6"/>
  <c r="H106" i="6"/>
  <c r="H105" i="6"/>
  <c r="H104" i="6"/>
  <c r="H103" i="6"/>
  <c r="H102" i="6"/>
  <c r="H99" i="6"/>
  <c r="H98" i="6"/>
  <c r="H97" i="6"/>
  <c r="H96" i="6"/>
  <c r="H95" i="6"/>
  <c r="H94" i="6"/>
  <c r="H93" i="6"/>
  <c r="H92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31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0" i="6"/>
  <c r="H9" i="6"/>
  <c r="H8" i="6"/>
  <c r="H64" i="5"/>
  <c r="H61" i="5"/>
  <c r="H60" i="5"/>
  <c r="H58" i="5"/>
  <c r="H57" i="5"/>
  <c r="H55" i="5"/>
  <c r="H54" i="5"/>
  <c r="H53" i="5"/>
  <c r="H52" i="5"/>
  <c r="H51" i="5"/>
  <c r="H50" i="5"/>
  <c r="H49" i="5"/>
  <c r="H48" i="5"/>
  <c r="H46" i="5"/>
  <c r="H45" i="5"/>
  <c r="H43" i="5"/>
  <c r="H42" i="5"/>
  <c r="H41" i="5"/>
  <c r="H40" i="5"/>
  <c r="H39" i="5"/>
  <c r="H37" i="5"/>
  <c r="H36" i="5"/>
  <c r="H35" i="5"/>
  <c r="H34" i="5"/>
  <c r="H32" i="5"/>
  <c r="H31" i="5"/>
  <c r="H30" i="5"/>
  <c r="H28" i="5"/>
  <c r="H26" i="5"/>
  <c r="H24" i="5"/>
  <c r="H23" i="5"/>
  <c r="H21" i="5"/>
  <c r="H20" i="5"/>
  <c r="H18" i="5"/>
  <c r="H17" i="5"/>
  <c r="H15" i="5"/>
  <c r="H14" i="5"/>
  <c r="H12" i="5"/>
  <c r="H11" i="5"/>
  <c r="H10" i="5"/>
  <c r="H9" i="5"/>
  <c r="H8" i="5"/>
  <c r="H6" i="5"/>
  <c r="E112" i="6"/>
  <c r="D19" i="7"/>
  <c r="D17" i="7"/>
  <c r="C17" i="7"/>
  <c r="B17" i="7"/>
  <c r="C11" i="7"/>
  <c r="C19" i="7" s="1"/>
  <c r="B11" i="7"/>
  <c r="B19" i="7" s="1"/>
  <c r="D11" i="7"/>
  <c r="G238" i="6" l="1"/>
  <c r="G234" i="6"/>
  <c r="G231" i="6"/>
  <c r="G232" i="6"/>
  <c r="G228" i="6"/>
  <c r="G227" i="6"/>
  <c r="G224" i="6"/>
  <c r="G219" i="6"/>
  <c r="G218" i="6"/>
  <c r="G217" i="6"/>
  <c r="G216" i="6"/>
  <c r="G213" i="6"/>
  <c r="G212" i="6"/>
  <c r="G211" i="6"/>
  <c r="G208" i="6"/>
  <c r="G207" i="6"/>
  <c r="G206" i="6"/>
  <c r="G205" i="6"/>
  <c r="G202" i="6"/>
  <c r="G201" i="6"/>
  <c r="G200" i="6"/>
  <c r="G199" i="6"/>
  <c r="G196" i="6"/>
  <c r="G193" i="6"/>
  <c r="G192" i="6"/>
  <c r="G191" i="6"/>
  <c r="G190" i="6"/>
  <c r="G187" i="6"/>
  <c r="G186" i="6"/>
  <c r="G185" i="6"/>
  <c r="G182" i="6"/>
  <c r="G181" i="6"/>
  <c r="G178" i="6"/>
  <c r="G177" i="6"/>
  <c r="G174" i="6"/>
  <c r="G173" i="6"/>
  <c r="G172" i="6"/>
  <c r="G171" i="6"/>
  <c r="G170" i="6"/>
  <c r="G169" i="6"/>
  <c r="G168" i="6"/>
  <c r="G167" i="6"/>
  <c r="G160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09" i="6"/>
  <c r="G108" i="6"/>
  <c r="G107" i="6"/>
  <c r="G106" i="6"/>
  <c r="G105" i="6"/>
  <c r="G104" i="6"/>
  <c r="G103" i="6"/>
  <c r="G102" i="6"/>
  <c r="G99" i="6"/>
  <c r="G98" i="6"/>
  <c r="G97" i="6"/>
  <c r="G96" i="6"/>
  <c r="G95" i="6"/>
  <c r="G94" i="6"/>
  <c r="G93" i="6"/>
  <c r="G92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31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0" i="6"/>
  <c r="G9" i="6"/>
  <c r="G8" i="6"/>
  <c r="D237" i="6"/>
  <c r="F230" i="6"/>
  <c r="H230" i="6" s="1"/>
  <c r="E230" i="6"/>
  <c r="D230" i="6"/>
  <c r="F226" i="6"/>
  <c r="E226" i="6"/>
  <c r="D226" i="6"/>
  <c r="G62" i="5"/>
  <c r="G61" i="5"/>
  <c r="G58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7" i="5"/>
  <c r="G36" i="5"/>
  <c r="G35" i="5"/>
  <c r="G32" i="5"/>
  <c r="G31" i="5"/>
  <c r="G28" i="5"/>
  <c r="G24" i="5"/>
  <c r="G21" i="5"/>
  <c r="G18" i="5"/>
  <c r="G15" i="5"/>
  <c r="G12" i="5"/>
  <c r="G11" i="5"/>
  <c r="G10" i="5"/>
  <c r="G9" i="5"/>
  <c r="G8" i="5"/>
  <c r="F112" i="6"/>
  <c r="D112" i="6"/>
  <c r="F101" i="6"/>
  <c r="E101" i="6"/>
  <c r="D101" i="6"/>
  <c r="F91" i="6"/>
  <c r="E91" i="6"/>
  <c r="D91" i="6"/>
  <c r="F73" i="6"/>
  <c r="H73" i="6" s="1"/>
  <c r="E73" i="6"/>
  <c r="D73" i="6"/>
  <c r="F56" i="6"/>
  <c r="E56" i="6"/>
  <c r="D56" i="6"/>
  <c r="F30" i="6"/>
  <c r="E30" i="6"/>
  <c r="D30" i="6"/>
  <c r="F12" i="6"/>
  <c r="E12" i="6"/>
  <c r="D12" i="6"/>
  <c r="F7" i="6"/>
  <c r="H7" i="6" s="1"/>
  <c r="E7" i="6"/>
  <c r="D7" i="6"/>
  <c r="F39" i="5"/>
  <c r="G39" i="5" s="1"/>
  <c r="E39" i="5"/>
  <c r="D39" i="5"/>
  <c r="E20" i="5"/>
  <c r="F23" i="5"/>
  <c r="G23" i="5" s="1"/>
  <c r="E23" i="5"/>
  <c r="D23" i="5"/>
  <c r="F20" i="5"/>
  <c r="G20" i="5" s="1"/>
  <c r="D20" i="5"/>
  <c r="F17" i="5"/>
  <c r="G17" i="5" s="1"/>
  <c r="E17" i="5"/>
  <c r="D17" i="5"/>
  <c r="F14" i="5"/>
  <c r="G14" i="5" s="1"/>
  <c r="E14" i="5"/>
  <c r="D14" i="5"/>
  <c r="F8" i="5"/>
  <c r="E8" i="5"/>
  <c r="D8" i="5"/>
  <c r="G112" i="6" l="1"/>
  <c r="H112" i="6"/>
  <c r="H226" i="6"/>
  <c r="H101" i="6"/>
  <c r="H12" i="6"/>
  <c r="H91" i="6"/>
  <c r="H56" i="6"/>
  <c r="H30" i="6"/>
  <c r="G56" i="6"/>
  <c r="G226" i="6"/>
  <c r="G12" i="6"/>
  <c r="G91" i="6"/>
  <c r="D222" i="6"/>
  <c r="G30" i="6"/>
  <c r="G101" i="6"/>
  <c r="E222" i="6"/>
  <c r="G230" i="6"/>
  <c r="G7" i="6"/>
  <c r="G73" i="6"/>
  <c r="F222" i="6"/>
  <c r="F237" i="6"/>
  <c r="E237" i="6"/>
  <c r="F215" i="6"/>
  <c r="H215" i="6" s="1"/>
  <c r="E215" i="6"/>
  <c r="D215" i="6"/>
  <c r="F210" i="6"/>
  <c r="E210" i="6"/>
  <c r="D210" i="6"/>
  <c r="F204" i="6"/>
  <c r="E204" i="6"/>
  <c r="G204" i="6" s="1"/>
  <c r="D204" i="6"/>
  <c r="F198" i="6"/>
  <c r="E198" i="6"/>
  <c r="D198" i="6"/>
  <c r="F195" i="6"/>
  <c r="H195" i="6" s="1"/>
  <c r="E195" i="6"/>
  <c r="D195" i="6"/>
  <c r="F189" i="6"/>
  <c r="E189" i="6"/>
  <c r="D189" i="6"/>
  <c r="F184" i="6"/>
  <c r="E184" i="6"/>
  <c r="D184" i="6"/>
  <c r="F180" i="6"/>
  <c r="E180" i="6"/>
  <c r="D180" i="6"/>
  <c r="F176" i="6"/>
  <c r="H176" i="6" s="1"/>
  <c r="E176" i="6"/>
  <c r="D176" i="6"/>
  <c r="F166" i="6"/>
  <c r="E166" i="6"/>
  <c r="D166" i="6"/>
  <c r="F159" i="6"/>
  <c r="E159" i="6"/>
  <c r="D159" i="6"/>
  <c r="F60" i="5"/>
  <c r="G60" i="5" s="1"/>
  <c r="E60" i="5"/>
  <c r="D60" i="5"/>
  <c r="F57" i="5"/>
  <c r="E57" i="5"/>
  <c r="D57" i="5"/>
  <c r="F34" i="5"/>
  <c r="G34" i="5" s="1"/>
  <c r="E34" i="5"/>
  <c r="D34" i="5"/>
  <c r="F30" i="5"/>
  <c r="E30" i="5"/>
  <c r="D30" i="5"/>
  <c r="H189" i="6" l="1"/>
  <c r="H210" i="6"/>
  <c r="H184" i="6"/>
  <c r="H204" i="6"/>
  <c r="H237" i="6"/>
  <c r="H180" i="6"/>
  <c r="H198" i="6"/>
  <c r="G222" i="6"/>
  <c r="H222" i="6"/>
  <c r="H166" i="6"/>
  <c r="H159" i="6"/>
  <c r="G30" i="5"/>
  <c r="G198" i="6"/>
  <c r="G57" i="5"/>
  <c r="D5" i="6"/>
  <c r="D240" i="6" s="1"/>
  <c r="G189" i="6"/>
  <c r="G159" i="6"/>
  <c r="G166" i="6"/>
  <c r="G176" i="6"/>
  <c r="G180" i="6"/>
  <c r="G184" i="6"/>
  <c r="G195" i="6"/>
  <c r="G210" i="6"/>
  <c r="G215" i="6"/>
  <c r="G237" i="6"/>
  <c r="F5" i="6"/>
  <c r="E5" i="6"/>
  <c r="E240" i="6" s="1"/>
  <c r="D26" i="5"/>
  <c r="D6" i="5" s="1"/>
  <c r="D64" i="5" s="1"/>
  <c r="E26" i="5"/>
  <c r="F26" i="5"/>
  <c r="G26" i="5" s="1"/>
  <c r="F240" i="6" l="1"/>
  <c r="H240" i="6" s="1"/>
  <c r="H5" i="6"/>
  <c r="G240" i="6"/>
  <c r="G5" i="6"/>
  <c r="F6" i="5"/>
  <c r="E6" i="5"/>
  <c r="E64" i="5" s="1"/>
  <c r="F64" i="5" l="1"/>
  <c r="G64" i="5" s="1"/>
  <c r="G6" i="5"/>
</calcChain>
</file>

<file path=xl/sharedStrings.xml><?xml version="1.0" encoding="utf-8"?>
<sst xmlns="http://schemas.openxmlformats.org/spreadsheetml/2006/main" count="310" uniqueCount="196">
  <si>
    <t>Rozpočet obce Stratená na rok 2012</t>
  </si>
  <si>
    <t>Členenie</t>
  </si>
  <si>
    <t>Názov</t>
  </si>
  <si>
    <t>Schválený</t>
  </si>
  <si>
    <t/>
  </si>
  <si>
    <t>rozpočet</t>
  </si>
  <si>
    <t>€</t>
  </si>
  <si>
    <t>Bežné príjmy</t>
  </si>
  <si>
    <t>Transfery zo štátneho rozpočtu</t>
  </si>
  <si>
    <t>Daňové príjmy</t>
  </si>
  <si>
    <t>Výnos z dane z príjmov</t>
  </si>
  <si>
    <t>Dane z majetku</t>
  </si>
  <si>
    <t>Z pozemkov</t>
  </si>
  <si>
    <t>Zo stavieb</t>
  </si>
  <si>
    <t>Za psa</t>
  </si>
  <si>
    <t>Za ubytovanie</t>
  </si>
  <si>
    <t>Za kom.odpady a a drobný stav.odpad</t>
  </si>
  <si>
    <t>Nedaňové príjmy</t>
  </si>
  <si>
    <t>Z prenajatých budov, priestorov a objektov</t>
  </si>
  <si>
    <t>Ostatné poplatky- správne poplatky</t>
  </si>
  <si>
    <t>223001/2</t>
  </si>
  <si>
    <t>223001/3</t>
  </si>
  <si>
    <t>223001/4</t>
  </si>
  <si>
    <t>223001/5</t>
  </si>
  <si>
    <t>223001/6</t>
  </si>
  <si>
    <t>223001/7</t>
  </si>
  <si>
    <t>Úroky z vkladov</t>
  </si>
  <si>
    <t>Kapitálové príjmy</t>
  </si>
  <si>
    <t>Finančné operácie</t>
  </si>
  <si>
    <t>Účty + pokladna-zostatok</t>
  </si>
  <si>
    <t>Vrátené prostriedky zo SFM</t>
  </si>
  <si>
    <t>Príjmy celkom</t>
  </si>
  <si>
    <t>Bežné výdavky</t>
  </si>
  <si>
    <t>01.1.1.6</t>
  </si>
  <si>
    <t>Tarifný plat</t>
  </si>
  <si>
    <t>Príplatky</t>
  </si>
  <si>
    <t>Poistné do Všeobecnej zdrav.poisť.</t>
  </si>
  <si>
    <t>Poistné do Soc.poisť.-nemocenské</t>
  </si>
  <si>
    <t>Poistné do Soc.poisť.-dôchodkové</t>
  </si>
  <si>
    <t>Poistné do Soc.poisť.-úrazové</t>
  </si>
  <si>
    <t>Poistné do Soc.poisť.-invalidné</t>
  </si>
  <si>
    <t>Poistné do Soc.poisť.-nezamestnanosť</t>
  </si>
  <si>
    <t>Poistné do Soc.poisť.-rezervný fond</t>
  </si>
  <si>
    <t>Cestovné náhrady</t>
  </si>
  <si>
    <t>Energie- elektrina</t>
  </si>
  <si>
    <t>Vodné,stočné</t>
  </si>
  <si>
    <t>Poštové a telekomunikačné služby</t>
  </si>
  <si>
    <t>Interierové vybavenie- stôl, stoličky</t>
  </si>
  <si>
    <t>Všeobecný materiál- papier, toner, farby, diskety, tlačivá, lekár.</t>
  </si>
  <si>
    <t>Knihy,časopisy,noviny</t>
  </si>
  <si>
    <t>Pracovné odevy,obuv a prac.pomôcky</t>
  </si>
  <si>
    <t>Palivá ako zdroj energie</t>
  </si>
  <si>
    <t>Reprezentačné</t>
  </si>
  <si>
    <t>Poistenie</t>
  </si>
  <si>
    <t>Auto parkovne,znamka</t>
  </si>
  <si>
    <t>Palivo, mazivá, oleje, špec.kvapaliny</t>
  </si>
  <si>
    <t>Servis</t>
  </si>
  <si>
    <t>Rut.a štand.údržba výpočtovej techniky</t>
  </si>
  <si>
    <t>Školenia,kurzy,semináre</t>
  </si>
  <si>
    <t>Kult.poduj+oslava DPZ</t>
  </si>
  <si>
    <t>Propagácia,reklama,inzercia- Strac.spravodaj</t>
  </si>
  <si>
    <t>Všeobecné služby</t>
  </si>
  <si>
    <t>Špec.služby- audit, archív</t>
  </si>
  <si>
    <t>Náhrada mzdy a platu</t>
  </si>
  <si>
    <t>Štúdie, expetízy a posudky</t>
  </si>
  <si>
    <t>Stravovanie</t>
  </si>
  <si>
    <t>Poistné</t>
  </si>
  <si>
    <t>Prídel do sociálneho fondu</t>
  </si>
  <si>
    <t>Kolky</t>
  </si>
  <si>
    <t>Odmeny a príspevky</t>
  </si>
  <si>
    <t>Transfery rozpočtovej organizácii-spol.úr.</t>
  </si>
  <si>
    <t>Na členské príspevky v združeniach</t>
  </si>
  <si>
    <t>Finančná rozpočtová oblasť</t>
  </si>
  <si>
    <t>Poplatky a odvody-Banka</t>
  </si>
  <si>
    <t>O3.2.0</t>
  </si>
  <si>
    <t>Ochrana pred požiarmi</t>
  </si>
  <si>
    <t>Energie</t>
  </si>
  <si>
    <t>Všeobecný materiál</t>
  </si>
  <si>
    <t>Špeciálny materiál</t>
  </si>
  <si>
    <t>Palivo,mazivá,oleje,špeciál.kvapaliny</t>
  </si>
  <si>
    <t>Servis, údržba, opravy</t>
  </si>
  <si>
    <t>Rut a štand.údržba špeciálnych strojov</t>
  </si>
  <si>
    <t>Odmena preventívar</t>
  </si>
  <si>
    <t>O4.5.1.</t>
  </si>
  <si>
    <t>Cestná doprava</t>
  </si>
  <si>
    <t>Rut a štand.údržba budov, objektov</t>
  </si>
  <si>
    <t>O5.1.0.</t>
  </si>
  <si>
    <t>Nakladanie s odpadmi</t>
  </si>
  <si>
    <t>Odp.nádoby</t>
  </si>
  <si>
    <t>Všeobecné služby- Brantner</t>
  </si>
  <si>
    <t>O5.3.0.</t>
  </si>
  <si>
    <t>Znižovanie znečisťovania</t>
  </si>
  <si>
    <t>Údržba- park, zastávka, koše, lavičky</t>
  </si>
  <si>
    <t>Material-vrecia,metla,lopata,farba,stetce</t>
  </si>
  <si>
    <t>O6.2.0.</t>
  </si>
  <si>
    <t>Rozvoj obce</t>
  </si>
  <si>
    <t>Energie- pavilón, záchody</t>
  </si>
  <si>
    <t>Poh.hmoty-brigádypíla,</t>
  </si>
  <si>
    <t>O6.3.0.</t>
  </si>
  <si>
    <t>Zásobovanie vodou</t>
  </si>
  <si>
    <t>Vodovody,kanálizác</t>
  </si>
  <si>
    <t>O6.4.0.</t>
  </si>
  <si>
    <t>Verejné osvetlenie</t>
  </si>
  <si>
    <t>Materiál-ziarovky,ističe</t>
  </si>
  <si>
    <t>Odmeny za údržbu ver.osv.</t>
  </si>
  <si>
    <t>O8.2.0.9.</t>
  </si>
  <si>
    <t>Ostat.kult.služby-Kult.spol.zar Pelc</t>
  </si>
  <si>
    <t>Všeobecný materiál- štetce,farby,cement</t>
  </si>
  <si>
    <t>Konkurzy, súťaže- podujatia kult. a šport.</t>
  </si>
  <si>
    <t>Služby-fekal</t>
  </si>
  <si>
    <t>O8.3.0.</t>
  </si>
  <si>
    <t>Vysielacie a vydavateľské služby-kablov.</t>
  </si>
  <si>
    <t>Rut a štandard.údržba telekomunuk.techn</t>
  </si>
  <si>
    <t>Odmeny za prípojky</t>
  </si>
  <si>
    <t>O8.4.0.</t>
  </si>
  <si>
    <t>Náboženské a iné spoločenské služby</t>
  </si>
  <si>
    <t>Rut a štand.údržba budov, objektov- cintorín</t>
  </si>
  <si>
    <t>Transfery na členské príspevky- ZMOS</t>
  </si>
  <si>
    <t>Materiál-drevo cint, farby</t>
  </si>
  <si>
    <t>Kapitálové výdavky</t>
  </si>
  <si>
    <t>Rekonštrukcia a modernizácia</t>
  </si>
  <si>
    <t>Splatenie výpožičky</t>
  </si>
  <si>
    <t>Výdavky celkom</t>
  </si>
  <si>
    <t>Skutočnosť</t>
  </si>
  <si>
    <t>Rozpočet</t>
  </si>
  <si>
    <t>po úprave</t>
  </si>
  <si>
    <t>223001/8</t>
  </si>
  <si>
    <t>Voľby</t>
  </si>
  <si>
    <t>Rut.a štand.údržba prac.odevov</t>
  </si>
  <si>
    <t>Dane</t>
  </si>
  <si>
    <t>Všeobecný material</t>
  </si>
  <si>
    <t>Z náhrad poistného plnenia</t>
  </si>
  <si>
    <t>1.- 12.</t>
  </si>
  <si>
    <t>Kód</t>
  </si>
  <si>
    <t>zdroja</t>
  </si>
  <si>
    <t>Zo štátneho rozpočtu</t>
  </si>
  <si>
    <t>REGOB</t>
  </si>
  <si>
    <t>Vojnové hroby</t>
  </si>
  <si>
    <t>11N1</t>
  </si>
  <si>
    <t>Projekt ŠFM</t>
  </si>
  <si>
    <t>ŠFM</t>
  </si>
  <si>
    <t>11N2</t>
  </si>
  <si>
    <t>Spolufinancovanie ŠFM - úrad vlády</t>
  </si>
  <si>
    <t>11T1</t>
  </si>
  <si>
    <t>ESF prostr.ES</t>
  </si>
  <si>
    <t>ÚPSVAR</t>
  </si>
  <si>
    <t>ESF prostr.ŠR</t>
  </si>
  <si>
    <t>Dane za špecifické služby</t>
  </si>
  <si>
    <t>Káblová televízia</t>
  </si>
  <si>
    <t>Odpadové nádoby</t>
  </si>
  <si>
    <t>Vyhlásenie v MR</t>
  </si>
  <si>
    <t>Hrobobé miesta</t>
  </si>
  <si>
    <t>Verejné WC Ladová</t>
  </si>
  <si>
    <t>Recyklačný fond</t>
  </si>
  <si>
    <t>Slov.vod.podm</t>
  </si>
  <si>
    <t>Za stravné</t>
  </si>
  <si>
    <t>223001/9</t>
  </si>
  <si>
    <t>Za súťaž podkl.VO TIC</t>
  </si>
  <si>
    <t>Vratky</t>
  </si>
  <si>
    <t>Iné</t>
  </si>
  <si>
    <t>%</t>
  </si>
  <si>
    <t>1.-12.</t>
  </si>
  <si>
    <t>Všeobecné verejné služby</t>
  </si>
  <si>
    <t xml:space="preserve">Kód </t>
  </si>
  <si>
    <t xml:space="preserve">    01.6.0</t>
  </si>
  <si>
    <t>VVS inde neklasifikované - voľby</t>
  </si>
  <si>
    <t>Výpočtová technika</t>
  </si>
  <si>
    <t>Nájomné</t>
  </si>
  <si>
    <t>Odmeny zam.mimo prac.pomeru</t>
  </si>
  <si>
    <t>O521.0.</t>
  </si>
  <si>
    <t>Nakladanie s odpadovými vodami</t>
  </si>
  <si>
    <t>Poistné do ost. zdrav.poisť.</t>
  </si>
  <si>
    <t>ŠFM - úrad vlády</t>
  </si>
  <si>
    <t>ESF -prostr ES</t>
  </si>
  <si>
    <t>11T2</t>
  </si>
  <si>
    <t>ESF -prostr ŠR</t>
  </si>
  <si>
    <t>Výdavky obce</t>
  </si>
  <si>
    <t>Rut a štand.údržba prevádzkových strojov</t>
  </si>
  <si>
    <t>Rut a štand.údržba špec.strojov</t>
  </si>
  <si>
    <t>Rozdiel</t>
  </si>
  <si>
    <t>Nákup výpočtovej techniky</t>
  </si>
  <si>
    <t>713.02</t>
  </si>
  <si>
    <t>713.,04</t>
  </si>
  <si>
    <t>Nákup strojov a zariadení</t>
  </si>
  <si>
    <t xml:space="preserve">               Obec Stratená</t>
  </si>
  <si>
    <t xml:space="preserve">          HOSPODÁRENIE OBCE </t>
  </si>
  <si>
    <t>rok 2012</t>
  </si>
  <si>
    <t>Príjmy</t>
  </si>
  <si>
    <t xml:space="preserve"> - bežné</t>
  </si>
  <si>
    <t xml:space="preserve"> - kapitálové</t>
  </si>
  <si>
    <t xml:space="preserve"> - z fin.operácií</t>
  </si>
  <si>
    <t>Výdavky</t>
  </si>
  <si>
    <t>Schv.rozp.</t>
  </si>
  <si>
    <t>Úprava</t>
  </si>
  <si>
    <t>Spolu</t>
  </si>
  <si>
    <t>Hospodárenie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</si>
</sst>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0"/>
      <name val="SimSun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0D0D0D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1DA"/>
        <bgColor rgb="FFC0C0C0"/>
      </patternFill>
    </fill>
    <fill>
      <patternFill patternType="solid">
        <fgColor theme="0"/>
        <bgColor rgb="FFE6E6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CE6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8" tint="0.79998168889431442"/>
        <bgColor rgb="FFDCE6F2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7" tint="0.79998168889431442"/>
        <bgColor rgb="FFE6E6FF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6" fillId="0" borderId="7" xfId="0" applyFont="1" applyBorder="1"/>
    <xf numFmtId="0" fontId="5" fillId="0" borderId="7" xfId="0" applyFont="1" applyBorder="1"/>
    <xf numFmtId="0" fontId="1" fillId="0" borderId="15" xfId="0" applyFont="1" applyBorder="1" applyAlignment="1">
      <alignment horizontal="center"/>
    </xf>
    <xf numFmtId="0" fontId="4" fillId="0" borderId="7" xfId="0" applyFont="1" applyBorder="1"/>
    <xf numFmtId="0" fontId="7" fillId="0" borderId="7" xfId="0" applyFont="1" applyBorder="1"/>
    <xf numFmtId="0" fontId="1" fillId="0" borderId="7" xfId="0" applyFont="1" applyBorder="1"/>
    <xf numFmtId="0" fontId="1" fillId="0" borderId="15" xfId="0" applyFont="1" applyBorder="1"/>
    <xf numFmtId="0" fontId="4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3" fontId="1" fillId="0" borderId="7" xfId="0" applyNumberFormat="1" applyFont="1" applyBorder="1"/>
    <xf numFmtId="0" fontId="1" fillId="2" borderId="7" xfId="0" applyFont="1" applyFill="1" applyBorder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14" fontId="1" fillId="3" borderId="5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4" fillId="4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/>
    <xf numFmtId="0" fontId="1" fillId="5" borderId="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5" fillId="0" borderId="19" xfId="0" applyFont="1" applyBorder="1"/>
    <xf numFmtId="0" fontId="1" fillId="0" borderId="19" xfId="0" applyFont="1" applyBorder="1"/>
    <xf numFmtId="0" fontId="7" fillId="0" borderId="19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2" borderId="26" xfId="0" applyFont="1" applyFill="1" applyBorder="1"/>
    <xf numFmtId="2" fontId="1" fillId="0" borderId="7" xfId="0" applyNumberFormat="1" applyFont="1" applyBorder="1"/>
    <xf numFmtId="0" fontId="1" fillId="0" borderId="0" xfId="0" applyFont="1" applyAlignment="1">
      <alignment horizontal="center"/>
    </xf>
    <xf numFmtId="2" fontId="1" fillId="0" borderId="19" xfId="0" applyNumberFormat="1" applyFont="1" applyBorder="1"/>
    <xf numFmtId="2" fontId="1" fillId="0" borderId="0" xfId="0" applyNumberFormat="1" applyFont="1" applyBorder="1"/>
    <xf numFmtId="1" fontId="5" fillId="0" borderId="7" xfId="0" applyNumberFormat="1" applyFont="1" applyBorder="1"/>
    <xf numFmtId="0" fontId="1" fillId="9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5" fillId="0" borderId="19" xfId="0" applyNumberFormat="1" applyFont="1" applyBorder="1"/>
    <xf numFmtId="2" fontId="1" fillId="0" borderId="21" xfId="0" applyNumberFormat="1" applyFont="1" applyBorder="1"/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1" fillId="9" borderId="9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/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/>
    <xf numFmtId="3" fontId="4" fillId="4" borderId="0" xfId="0" applyNumberFormat="1" applyFont="1" applyFill="1" applyBorder="1"/>
    <xf numFmtId="3" fontId="1" fillId="0" borderId="0" xfId="0" applyNumberFormat="1" applyFont="1" applyBorder="1"/>
    <xf numFmtId="3" fontId="4" fillId="0" borderId="7" xfId="0" applyNumberFormat="1" applyFont="1" applyBorder="1"/>
    <xf numFmtId="0" fontId="4" fillId="2" borderId="7" xfId="0" applyFont="1" applyFill="1" applyBorder="1"/>
    <xf numFmtId="4" fontId="4" fillId="0" borderId="7" xfId="0" applyNumberFormat="1" applyFont="1" applyBorder="1"/>
    <xf numFmtId="2" fontId="4" fillId="0" borderId="7" xfId="0" applyNumberFormat="1" applyFont="1" applyBorder="1"/>
    <xf numFmtId="4" fontId="1" fillId="0" borderId="7" xfId="0" applyNumberFormat="1" applyFont="1" applyBorder="1"/>
    <xf numFmtId="0" fontId="4" fillId="0" borderId="0" xfId="0" applyFont="1"/>
    <xf numFmtId="0" fontId="4" fillId="7" borderId="0" xfId="0" applyFont="1" applyFill="1" applyBorder="1" applyAlignment="1">
      <alignment horizontal="center"/>
    </xf>
    <xf numFmtId="0" fontId="4" fillId="8" borderId="0" xfId="0" applyFont="1" applyFill="1" applyBorder="1"/>
    <xf numFmtId="2" fontId="1" fillId="8" borderId="0" xfId="0" applyNumberFormat="1" applyFont="1" applyFill="1" applyBorder="1"/>
    <xf numFmtId="2" fontId="1" fillId="8" borderId="7" xfId="0" applyNumberFormat="1" applyFont="1" applyFill="1" applyBorder="1"/>
    <xf numFmtId="0" fontId="1" fillId="11" borderId="5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0" borderId="14" xfId="0" applyFont="1" applyBorder="1"/>
    <xf numFmtId="2" fontId="1" fillId="0" borderId="8" xfId="0" applyNumberFormat="1" applyFont="1" applyBorder="1"/>
    <xf numFmtId="2" fontId="1" fillId="0" borderId="14" xfId="0" applyNumberFormat="1" applyFont="1" applyBorder="1"/>
    <xf numFmtId="2" fontId="1" fillId="8" borderId="17" xfId="0" applyNumberFormat="1" applyFont="1" applyFill="1" applyBorder="1"/>
    <xf numFmtId="2" fontId="1" fillId="0" borderId="18" xfId="0" applyNumberFormat="1" applyFont="1" applyBorder="1"/>
    <xf numFmtId="0" fontId="1" fillId="9" borderId="6" xfId="0" applyFont="1" applyFill="1" applyBorder="1"/>
    <xf numFmtId="0" fontId="1" fillId="9" borderId="3" xfId="0" applyFont="1" applyFill="1" applyBorder="1" applyAlignment="1">
      <alignment horizontal="center"/>
    </xf>
    <xf numFmtId="2" fontId="7" fillId="8" borderId="7" xfId="0" applyNumberFormat="1" applyFont="1" applyFill="1" applyBorder="1"/>
    <xf numFmtId="2" fontId="7" fillId="0" borderId="8" xfId="0" applyNumberFormat="1" applyFont="1" applyBorder="1"/>
    <xf numFmtId="2" fontId="7" fillId="0" borderId="19" xfId="0" applyNumberFormat="1" applyFont="1" applyBorder="1"/>
    <xf numFmtId="2" fontId="4" fillId="0" borderId="19" xfId="0" applyNumberFormat="1" applyFont="1" applyBorder="1"/>
    <xf numFmtId="4" fontId="4" fillId="0" borderId="19" xfId="0" applyNumberFormat="1" applyFont="1" applyBorder="1"/>
    <xf numFmtId="2" fontId="1" fillId="6" borderId="0" xfId="0" applyNumberFormat="1" applyFont="1" applyFill="1" applyBorder="1"/>
    <xf numFmtId="0" fontId="1" fillId="6" borderId="0" xfId="0" applyFont="1" applyFill="1"/>
    <xf numFmtId="0" fontId="1" fillId="9" borderId="1" xfId="0" applyFont="1" applyFill="1" applyBorder="1"/>
    <xf numFmtId="0" fontId="1" fillId="9" borderId="9" xfId="0" applyFont="1" applyFill="1" applyBorder="1"/>
    <xf numFmtId="0" fontId="7" fillId="0" borderId="15" xfId="0" applyFont="1" applyBorder="1" applyAlignment="1">
      <alignment horizontal="center"/>
    </xf>
    <xf numFmtId="2" fontId="7" fillId="6" borderId="8" xfId="0" applyNumberFormat="1" applyFont="1" applyFill="1" applyBorder="1"/>
    <xf numFmtId="2" fontId="1" fillId="6" borderId="8" xfId="0" applyNumberFormat="1" applyFont="1" applyFill="1" applyBorder="1"/>
    <xf numFmtId="2" fontId="1" fillId="6" borderId="14" xfId="0" applyNumberFormat="1" applyFont="1" applyFill="1" applyBorder="1"/>
    <xf numFmtId="0" fontId="1" fillId="0" borderId="21" xfId="0" applyFont="1" applyBorder="1"/>
    <xf numFmtId="2" fontId="1" fillId="6" borderId="18" xfId="0" applyNumberFormat="1" applyFont="1" applyFill="1" applyBorder="1"/>
    <xf numFmtId="0" fontId="4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29" xfId="0" applyFont="1" applyBorder="1"/>
    <xf numFmtId="0" fontId="7" fillId="0" borderId="29" xfId="0" applyFont="1" applyBorder="1"/>
    <xf numFmtId="0" fontId="7" fillId="0" borderId="30" xfId="0" applyFont="1" applyBorder="1"/>
    <xf numFmtId="2" fontId="7" fillId="6" borderId="31" xfId="0" applyNumberFormat="1" applyFont="1" applyFill="1" applyBorder="1"/>
    <xf numFmtId="0" fontId="4" fillId="0" borderId="15" xfId="0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2" fontId="4" fillId="6" borderId="8" xfId="0" applyNumberFormat="1" applyFont="1" applyFill="1" applyBorder="1"/>
    <xf numFmtId="0" fontId="1" fillId="2" borderId="17" xfId="0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3" fontId="4" fillId="0" borderId="17" xfId="0" applyNumberFormat="1" applyFont="1" applyBorder="1"/>
    <xf numFmtId="0" fontId="4" fillId="2" borderId="17" xfId="0" applyFont="1" applyFill="1" applyBorder="1"/>
    <xf numFmtId="2" fontId="4" fillId="0" borderId="17" xfId="0" applyNumberFormat="1" applyFont="1" applyBorder="1"/>
    <xf numFmtId="4" fontId="4" fillId="0" borderId="17" xfId="0" applyNumberFormat="1" applyFont="1" applyBorder="1"/>
    <xf numFmtId="2" fontId="4" fillId="6" borderId="18" xfId="0" applyNumberFormat="1" applyFont="1" applyFill="1" applyBorder="1"/>
    <xf numFmtId="0" fontId="1" fillId="10" borderId="32" xfId="0" applyFont="1" applyFill="1" applyBorder="1" applyAlignment="1">
      <alignment horizontal="center"/>
    </xf>
    <xf numFmtId="0" fontId="1" fillId="13" borderId="33" xfId="0" applyFont="1" applyFill="1" applyBorder="1"/>
    <xf numFmtId="0" fontId="3" fillId="13" borderId="34" xfId="0" applyFont="1" applyFill="1" applyBorder="1"/>
    <xf numFmtId="0" fontId="1" fillId="14" borderId="27" xfId="0" applyFont="1" applyFill="1" applyBorder="1" applyAlignment="1">
      <alignment horizontal="center"/>
    </xf>
    <xf numFmtId="0" fontId="1" fillId="15" borderId="28" xfId="0" applyFont="1" applyFill="1" applyBorder="1"/>
    <xf numFmtId="0" fontId="4" fillId="15" borderId="29" xfId="0" applyFont="1" applyFill="1" applyBorder="1"/>
    <xf numFmtId="2" fontId="4" fillId="15" borderId="30" xfId="0" applyNumberFormat="1" applyFont="1" applyFill="1" applyBorder="1"/>
    <xf numFmtId="2" fontId="4" fillId="15" borderId="29" xfId="0" applyNumberFormat="1" applyFont="1" applyFill="1" applyBorder="1"/>
    <xf numFmtId="2" fontId="4" fillId="14" borderId="31" xfId="0" applyNumberFormat="1" applyFont="1" applyFill="1" applyBorder="1"/>
    <xf numFmtId="0" fontId="1" fillId="14" borderId="15" xfId="0" applyFont="1" applyFill="1" applyBorder="1"/>
    <xf numFmtId="0" fontId="1" fillId="15" borderId="7" xfId="0" applyFont="1" applyFill="1" applyBorder="1" applyAlignment="1">
      <alignment horizontal="center"/>
    </xf>
    <xf numFmtId="0" fontId="4" fillId="15" borderId="11" xfId="0" applyFont="1" applyFill="1" applyBorder="1"/>
    <xf numFmtId="0" fontId="4" fillId="15" borderId="5" xfId="0" applyFont="1" applyFill="1" applyBorder="1"/>
    <xf numFmtId="2" fontId="4" fillId="15" borderId="7" xfId="0" applyNumberFormat="1" applyFont="1" applyFill="1" applyBorder="1"/>
    <xf numFmtId="2" fontId="4" fillId="14" borderId="8" xfId="0" applyNumberFormat="1" applyFont="1" applyFill="1" applyBorder="1"/>
    <xf numFmtId="0" fontId="1" fillId="16" borderId="29" xfId="0" applyFont="1" applyFill="1" applyBorder="1"/>
    <xf numFmtId="0" fontId="4" fillId="16" borderId="29" xfId="0" applyFont="1" applyFill="1" applyBorder="1"/>
    <xf numFmtId="0" fontId="4" fillId="16" borderId="30" xfId="0" applyFont="1" applyFill="1" applyBorder="1"/>
    <xf numFmtId="2" fontId="1" fillId="14" borderId="31" xfId="0" applyNumberFormat="1" applyFont="1" applyFill="1" applyBorder="1"/>
    <xf numFmtId="3" fontId="4" fillId="16" borderId="29" xfId="0" applyNumberFormat="1" applyFont="1" applyFill="1" applyBorder="1"/>
    <xf numFmtId="4" fontId="4" fillId="16" borderId="30" xfId="0" applyNumberFormat="1" applyFont="1" applyFill="1" applyBorder="1"/>
    <xf numFmtId="4" fontId="4" fillId="16" borderId="29" xfId="0" applyNumberFormat="1" applyFont="1" applyFill="1" applyBorder="1"/>
    <xf numFmtId="0" fontId="1" fillId="16" borderId="7" xfId="0" applyFont="1" applyFill="1" applyBorder="1"/>
    <xf numFmtId="0" fontId="4" fillId="16" borderId="7" xfId="0" applyFont="1" applyFill="1" applyBorder="1"/>
    <xf numFmtId="0" fontId="4" fillId="16" borderId="19" xfId="0" applyFont="1" applyFill="1" applyBorder="1"/>
    <xf numFmtId="2" fontId="7" fillId="14" borderId="8" xfId="0" applyNumberFormat="1" applyFont="1" applyFill="1" applyBorder="1"/>
    <xf numFmtId="0" fontId="1" fillId="13" borderId="34" xfId="0" applyFont="1" applyFill="1" applyBorder="1"/>
    <xf numFmtId="2" fontId="4" fillId="13" borderId="34" xfId="0" applyNumberFormat="1" applyFont="1" applyFill="1" applyBorder="1"/>
    <xf numFmtId="2" fontId="4" fillId="13" borderId="35" xfId="0" applyNumberFormat="1" applyFont="1" applyFill="1" applyBorder="1"/>
    <xf numFmtId="2" fontId="4" fillId="12" borderId="34" xfId="0" applyNumberFormat="1" applyFont="1" applyFill="1" applyBorder="1"/>
    <xf numFmtId="2" fontId="4" fillId="10" borderId="36" xfId="0" applyNumberFormat="1" applyFont="1" applyFill="1" applyBorder="1"/>
    <xf numFmtId="0" fontId="4" fillId="13" borderId="34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1D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D60" sqref="D60:F61"/>
    </sheetView>
  </sheetViews>
  <sheetFormatPr defaultRowHeight="12.75" x14ac:dyDescent="0.2"/>
  <cols>
    <col min="1" max="1" width="5.7109375" customWidth="1"/>
    <col min="2" max="2" width="8.28515625" customWidth="1"/>
    <col min="3" max="3" width="33.7109375" customWidth="1"/>
    <col min="4" max="6" width="10.7109375" customWidth="1"/>
    <col min="7" max="7" width="9.7109375" customWidth="1"/>
    <col min="8" max="8" width="7.7109375" customWidth="1"/>
  </cols>
  <sheetData>
    <row r="1" spans="1:8" ht="18" x14ac:dyDescent="0.25">
      <c r="C1" s="1" t="s">
        <v>0</v>
      </c>
      <c r="F1" s="58" t="s">
        <v>6</v>
      </c>
    </row>
    <row r="2" spans="1:8" ht="13.5" thickBot="1" x14ac:dyDescent="0.25">
      <c r="B2" s="3"/>
      <c r="C2" s="3"/>
      <c r="D2" s="4"/>
    </row>
    <row r="3" spans="1:8" x14ac:dyDescent="0.2">
      <c r="A3" s="56" t="s">
        <v>133</v>
      </c>
      <c r="B3" s="45" t="s">
        <v>1</v>
      </c>
      <c r="C3" s="6" t="s">
        <v>2</v>
      </c>
      <c r="D3" s="6" t="s">
        <v>3</v>
      </c>
      <c r="E3" s="6" t="s">
        <v>124</v>
      </c>
      <c r="F3" s="40" t="s">
        <v>123</v>
      </c>
      <c r="G3" s="87" t="s">
        <v>179</v>
      </c>
      <c r="H3" s="94" t="s">
        <v>160</v>
      </c>
    </row>
    <row r="4" spans="1:8" x14ac:dyDescent="0.2">
      <c r="A4" s="66" t="s">
        <v>134</v>
      </c>
      <c r="B4" s="46" t="s">
        <v>4</v>
      </c>
      <c r="C4" s="7" t="s">
        <v>4</v>
      </c>
      <c r="D4" s="8" t="s">
        <v>5</v>
      </c>
      <c r="E4" s="34" t="s">
        <v>125</v>
      </c>
      <c r="F4" s="41" t="s">
        <v>132</v>
      </c>
      <c r="G4" s="86"/>
      <c r="H4" s="93"/>
    </row>
    <row r="5" spans="1:8" x14ac:dyDescent="0.2">
      <c r="A5" s="13"/>
      <c r="B5" s="50"/>
      <c r="C5" s="10"/>
      <c r="D5" s="11"/>
      <c r="E5" s="11"/>
      <c r="F5" s="11"/>
      <c r="G5" s="82"/>
      <c r="H5" s="88"/>
    </row>
    <row r="6" spans="1:8" x14ac:dyDescent="0.2">
      <c r="A6" s="138"/>
      <c r="B6" s="139" t="s">
        <v>4</v>
      </c>
      <c r="C6" s="140" t="s">
        <v>7</v>
      </c>
      <c r="D6" s="141">
        <f>+D8+D14+D17+D20+D23+D26+D39</f>
        <v>73680</v>
      </c>
      <c r="E6" s="141">
        <f t="shared" ref="E6:F6" si="0">+E8+E14+E17+E20+E23+E26+E39</f>
        <v>184554</v>
      </c>
      <c r="F6" s="140">
        <f t="shared" si="0"/>
        <v>182977.02000000002</v>
      </c>
      <c r="G6" s="142">
        <f>+F6-E6</f>
        <v>-1576.9799999999814</v>
      </c>
      <c r="H6" s="143">
        <f>+F6/E6*100</f>
        <v>99.145518384862967</v>
      </c>
    </row>
    <row r="7" spans="1:8" x14ac:dyDescent="0.2">
      <c r="A7" s="13"/>
      <c r="B7" s="29"/>
      <c r="C7" s="29"/>
      <c r="D7" s="14"/>
      <c r="E7" s="14"/>
      <c r="F7" s="29"/>
      <c r="G7" s="83"/>
      <c r="H7" s="88"/>
    </row>
    <row r="8" spans="1:8" x14ac:dyDescent="0.2">
      <c r="A8" s="17">
        <v>111</v>
      </c>
      <c r="B8" s="47"/>
      <c r="C8" s="15" t="s">
        <v>8</v>
      </c>
      <c r="D8" s="16">
        <f>SUM(D9:D12)</f>
        <v>0</v>
      </c>
      <c r="E8" s="16">
        <f t="shared" ref="E8:F8" si="1">SUM(E9:E12)</f>
        <v>8893</v>
      </c>
      <c r="F8" s="42">
        <f t="shared" si="1"/>
        <v>8893.52</v>
      </c>
      <c r="G8" s="85">
        <f>+F8-E8</f>
        <v>0.52000000000043656</v>
      </c>
      <c r="H8" s="89">
        <f t="shared" ref="H8:H64" si="2">+F8/E8*100</f>
        <v>100.00584729562578</v>
      </c>
    </row>
    <row r="9" spans="1:8" x14ac:dyDescent="0.2">
      <c r="A9" s="21"/>
      <c r="B9" s="48">
        <v>312001</v>
      </c>
      <c r="C9" s="20" t="s">
        <v>135</v>
      </c>
      <c r="D9" s="20">
        <v>0</v>
      </c>
      <c r="E9" s="20">
        <v>7174</v>
      </c>
      <c r="F9" s="43">
        <v>7173.97</v>
      </c>
      <c r="G9" s="85">
        <f t="shared" ref="G9:G55" si="3">+F9-E9</f>
        <v>-2.9999999999745341E-2</v>
      </c>
      <c r="H9" s="89">
        <f t="shared" si="2"/>
        <v>99.999581823250622</v>
      </c>
    </row>
    <row r="10" spans="1:8" x14ac:dyDescent="0.2">
      <c r="A10" s="21"/>
      <c r="B10" s="48">
        <v>312001</v>
      </c>
      <c r="C10" s="20" t="s">
        <v>127</v>
      </c>
      <c r="D10" s="20">
        <v>0</v>
      </c>
      <c r="E10" s="20">
        <v>1647</v>
      </c>
      <c r="F10" s="43">
        <v>1647.46</v>
      </c>
      <c r="G10" s="85">
        <f t="shared" si="3"/>
        <v>0.46000000000003638</v>
      </c>
      <c r="H10" s="89">
        <f t="shared" si="2"/>
        <v>100.02792956891318</v>
      </c>
    </row>
    <row r="11" spans="1:8" x14ac:dyDescent="0.2">
      <c r="A11" s="21"/>
      <c r="B11" s="48">
        <v>312001</v>
      </c>
      <c r="C11" s="20" t="s">
        <v>136</v>
      </c>
      <c r="D11" s="20">
        <v>0</v>
      </c>
      <c r="E11" s="20">
        <v>44</v>
      </c>
      <c r="F11" s="43">
        <v>43.89</v>
      </c>
      <c r="G11" s="85">
        <f t="shared" si="3"/>
        <v>-0.10999999999999943</v>
      </c>
      <c r="H11" s="89">
        <f t="shared" si="2"/>
        <v>99.75</v>
      </c>
    </row>
    <row r="12" spans="1:8" x14ac:dyDescent="0.2">
      <c r="A12" s="21"/>
      <c r="B12" s="48">
        <v>312001</v>
      </c>
      <c r="C12" s="20" t="s">
        <v>137</v>
      </c>
      <c r="D12" s="20">
        <v>0</v>
      </c>
      <c r="E12" s="20">
        <v>28</v>
      </c>
      <c r="F12" s="53">
        <v>28.2</v>
      </c>
      <c r="G12" s="85">
        <f t="shared" si="3"/>
        <v>0.19999999999999929</v>
      </c>
      <c r="H12" s="89">
        <f t="shared" si="2"/>
        <v>100.71428571428571</v>
      </c>
    </row>
    <row r="13" spans="1:8" x14ac:dyDescent="0.2">
      <c r="A13" s="57"/>
      <c r="B13" s="3"/>
      <c r="C13" s="29"/>
      <c r="D13" s="29"/>
      <c r="E13" s="29"/>
      <c r="F13" s="29"/>
      <c r="G13" s="84"/>
      <c r="H13" s="90"/>
    </row>
    <row r="14" spans="1:8" x14ac:dyDescent="0.2">
      <c r="A14" s="17" t="s">
        <v>138</v>
      </c>
      <c r="B14" s="27"/>
      <c r="C14" s="15" t="s">
        <v>140</v>
      </c>
      <c r="D14" s="16">
        <f>SUM(D15:D15)</f>
        <v>0</v>
      </c>
      <c r="E14" s="16">
        <f t="shared" ref="E14:F14" si="4">SUM(E15:E15)</f>
        <v>64779</v>
      </c>
      <c r="F14" s="62">
        <f t="shared" si="4"/>
        <v>64778.5</v>
      </c>
      <c r="G14" s="85">
        <f t="shared" si="3"/>
        <v>-0.5</v>
      </c>
      <c r="H14" s="89">
        <f t="shared" si="2"/>
        <v>99.999228144923507</v>
      </c>
    </row>
    <row r="15" spans="1:8" x14ac:dyDescent="0.2">
      <c r="A15" s="17"/>
      <c r="B15" s="27">
        <v>312001</v>
      </c>
      <c r="C15" s="20" t="s">
        <v>139</v>
      </c>
      <c r="D15" s="20">
        <v>0</v>
      </c>
      <c r="E15" s="20">
        <v>64779</v>
      </c>
      <c r="F15" s="53">
        <v>64778.5</v>
      </c>
      <c r="G15" s="85">
        <f t="shared" si="3"/>
        <v>-0.5</v>
      </c>
      <c r="H15" s="89">
        <f t="shared" si="2"/>
        <v>99.999228144923507</v>
      </c>
    </row>
    <row r="16" spans="1:8" x14ac:dyDescent="0.2">
      <c r="A16" s="57"/>
      <c r="B16" s="3"/>
      <c r="C16" s="29"/>
      <c r="D16" s="29"/>
      <c r="E16" s="29"/>
      <c r="F16" s="29"/>
      <c r="G16" s="84"/>
      <c r="H16" s="90"/>
    </row>
    <row r="17" spans="1:8" x14ac:dyDescent="0.2">
      <c r="A17" s="17" t="s">
        <v>141</v>
      </c>
      <c r="B17" s="27"/>
      <c r="C17" s="15" t="s">
        <v>142</v>
      </c>
      <c r="D17" s="16">
        <f>SUM(D18:D18)</f>
        <v>0</v>
      </c>
      <c r="E17" s="16">
        <f t="shared" ref="E17" si="5">SUM(E18:E18)</f>
        <v>11432</v>
      </c>
      <c r="F17" s="62">
        <f t="shared" ref="F17" si="6">SUM(F18:F18)</f>
        <v>11431.5</v>
      </c>
      <c r="G17" s="85">
        <f t="shared" si="3"/>
        <v>-0.5</v>
      </c>
      <c r="H17" s="89">
        <f t="shared" si="2"/>
        <v>99.995626312106367</v>
      </c>
    </row>
    <row r="18" spans="1:8" x14ac:dyDescent="0.2">
      <c r="A18" s="17"/>
      <c r="B18" s="27">
        <v>312001</v>
      </c>
      <c r="C18" s="20" t="s">
        <v>139</v>
      </c>
      <c r="D18" s="20">
        <v>0</v>
      </c>
      <c r="E18" s="20">
        <v>11432</v>
      </c>
      <c r="F18" s="53">
        <v>11431.5</v>
      </c>
      <c r="G18" s="85">
        <f t="shared" si="3"/>
        <v>-0.5</v>
      </c>
      <c r="H18" s="89">
        <f t="shared" si="2"/>
        <v>99.995626312106367</v>
      </c>
    </row>
    <row r="19" spans="1:8" x14ac:dyDescent="0.2">
      <c r="A19" s="57"/>
      <c r="B19" s="3"/>
      <c r="C19" s="29"/>
      <c r="D19" s="29"/>
      <c r="E19" s="29"/>
      <c r="F19" s="29"/>
      <c r="G19" s="84"/>
      <c r="H19" s="90"/>
    </row>
    <row r="20" spans="1:8" x14ac:dyDescent="0.2">
      <c r="A20" s="17" t="s">
        <v>143</v>
      </c>
      <c r="B20" s="27"/>
      <c r="C20" s="15" t="s">
        <v>144</v>
      </c>
      <c r="D20" s="16">
        <f>SUM(D21:D21)</f>
        <v>0</v>
      </c>
      <c r="E20" s="55">
        <f t="shared" ref="E20:F20" si="7">SUM(E21:E21)</f>
        <v>11789</v>
      </c>
      <c r="F20" s="62">
        <f t="shared" si="7"/>
        <v>11789.06</v>
      </c>
      <c r="G20" s="85">
        <f t="shared" si="3"/>
        <v>5.9999999999490683E-2</v>
      </c>
      <c r="H20" s="89">
        <f t="shared" si="2"/>
        <v>100.00050894902026</v>
      </c>
    </row>
    <row r="21" spans="1:8" x14ac:dyDescent="0.2">
      <c r="A21" s="17"/>
      <c r="B21" s="27">
        <v>312001</v>
      </c>
      <c r="C21" s="20" t="s">
        <v>145</v>
      </c>
      <c r="D21" s="20">
        <v>0</v>
      </c>
      <c r="E21" s="20">
        <v>11789</v>
      </c>
      <c r="F21" s="53">
        <v>11789.06</v>
      </c>
      <c r="G21" s="85">
        <f t="shared" si="3"/>
        <v>5.9999999999490683E-2</v>
      </c>
      <c r="H21" s="89">
        <f t="shared" si="2"/>
        <v>100.00050894902026</v>
      </c>
    </row>
    <row r="22" spans="1:8" x14ac:dyDescent="0.2">
      <c r="A22" s="57"/>
      <c r="B22" s="3"/>
      <c r="C22" s="29"/>
      <c r="D22" s="29"/>
      <c r="E22" s="29"/>
      <c r="F22" s="29"/>
      <c r="G22" s="84"/>
      <c r="H22" s="90"/>
    </row>
    <row r="23" spans="1:8" x14ac:dyDescent="0.2">
      <c r="A23" s="17" t="s">
        <v>143</v>
      </c>
      <c r="B23" s="27"/>
      <c r="C23" s="15" t="s">
        <v>146</v>
      </c>
      <c r="D23" s="16">
        <f>SUM(D24:D24)</f>
        <v>0</v>
      </c>
      <c r="E23" s="16">
        <f t="shared" ref="E23" si="8">SUM(E24:E24)</f>
        <v>2081</v>
      </c>
      <c r="F23" s="62">
        <f t="shared" ref="F23" si="9">SUM(F24:F24)</f>
        <v>2080.4899999999998</v>
      </c>
      <c r="G23" s="85">
        <f t="shared" si="3"/>
        <v>-0.51000000000021828</v>
      </c>
      <c r="H23" s="89">
        <f t="shared" si="2"/>
        <v>99.975492551657837</v>
      </c>
    </row>
    <row r="24" spans="1:8" x14ac:dyDescent="0.2">
      <c r="A24" s="17"/>
      <c r="B24" s="27">
        <v>312001</v>
      </c>
      <c r="C24" s="20" t="s">
        <v>145</v>
      </c>
      <c r="D24" s="20">
        <v>0</v>
      </c>
      <c r="E24" s="20">
        <v>2081</v>
      </c>
      <c r="F24" s="43">
        <v>2080.4899999999998</v>
      </c>
      <c r="G24" s="85">
        <f t="shared" si="3"/>
        <v>-0.51000000000021828</v>
      </c>
      <c r="H24" s="89">
        <f t="shared" si="2"/>
        <v>99.975492551657837</v>
      </c>
    </row>
    <row r="25" spans="1:8" x14ac:dyDescent="0.2">
      <c r="A25" s="57"/>
      <c r="B25" s="29"/>
      <c r="C25" s="29"/>
      <c r="D25" s="14"/>
      <c r="E25" s="14"/>
      <c r="F25" s="29"/>
      <c r="G25" s="84"/>
      <c r="H25" s="90"/>
    </row>
    <row r="26" spans="1:8" x14ac:dyDescent="0.2">
      <c r="A26" s="17">
        <v>41</v>
      </c>
      <c r="B26" s="47">
        <v>100</v>
      </c>
      <c r="C26" s="15" t="s">
        <v>9</v>
      </c>
      <c r="D26" s="19">
        <f>+D28+D30+D34</f>
        <v>67031</v>
      </c>
      <c r="E26" s="19">
        <f t="shared" ref="E26:F26" si="10">+E28+E30+E34</f>
        <v>65140</v>
      </c>
      <c r="F26" s="44">
        <f t="shared" si="10"/>
        <v>63437.15</v>
      </c>
      <c r="G26" s="95">
        <f t="shared" si="3"/>
        <v>-1702.8499999999985</v>
      </c>
      <c r="H26" s="96">
        <f t="shared" si="2"/>
        <v>97.385861221983433</v>
      </c>
    </row>
    <row r="27" spans="1:8" x14ac:dyDescent="0.2">
      <c r="A27" s="57"/>
      <c r="B27" s="29"/>
      <c r="C27" s="29"/>
      <c r="D27" s="14"/>
      <c r="E27" s="14"/>
      <c r="F27" s="29"/>
      <c r="G27" s="84"/>
      <c r="H27" s="90"/>
    </row>
    <row r="28" spans="1:8" x14ac:dyDescent="0.2">
      <c r="A28" s="17">
        <v>41</v>
      </c>
      <c r="B28" s="48">
        <v>111</v>
      </c>
      <c r="C28" s="18" t="s">
        <v>10</v>
      </c>
      <c r="D28" s="20">
        <v>20383</v>
      </c>
      <c r="E28" s="20">
        <v>20383</v>
      </c>
      <c r="F28" s="53">
        <v>19349.900000000001</v>
      </c>
      <c r="G28" s="85">
        <f t="shared" si="3"/>
        <v>-1033.0999999999985</v>
      </c>
      <c r="H28" s="89">
        <f t="shared" si="2"/>
        <v>94.93156061423737</v>
      </c>
    </row>
    <row r="29" spans="1:8" x14ac:dyDescent="0.2">
      <c r="A29" s="57"/>
      <c r="B29" s="29"/>
      <c r="C29" s="29"/>
      <c r="D29" s="14"/>
      <c r="E29" s="14"/>
      <c r="F29" s="29"/>
      <c r="G29" s="84"/>
      <c r="H29" s="90"/>
    </row>
    <row r="30" spans="1:8" x14ac:dyDescent="0.2">
      <c r="A30" s="17">
        <v>41</v>
      </c>
      <c r="B30" s="48">
        <v>120</v>
      </c>
      <c r="C30" s="19" t="s">
        <v>11</v>
      </c>
      <c r="D30" s="16">
        <f>+D31+D32</f>
        <v>41071</v>
      </c>
      <c r="E30" s="16">
        <f>+E31+E32</f>
        <v>39480</v>
      </c>
      <c r="F30" s="42">
        <f t="shared" ref="F30" si="11">+F31+F32</f>
        <v>39070.949999999997</v>
      </c>
      <c r="G30" s="85">
        <f t="shared" si="3"/>
        <v>-409.05000000000291</v>
      </c>
      <c r="H30" s="89">
        <f t="shared" si="2"/>
        <v>98.963905775075972</v>
      </c>
    </row>
    <row r="31" spans="1:8" x14ac:dyDescent="0.2">
      <c r="A31" s="17"/>
      <c r="B31" s="48">
        <v>120001</v>
      </c>
      <c r="C31" s="20" t="s">
        <v>12</v>
      </c>
      <c r="D31" s="20">
        <v>32775</v>
      </c>
      <c r="E31" s="20">
        <v>33077</v>
      </c>
      <c r="F31" s="43">
        <v>32905.279999999999</v>
      </c>
      <c r="G31" s="85">
        <f t="shared" si="3"/>
        <v>-171.72000000000116</v>
      </c>
      <c r="H31" s="89">
        <f t="shared" si="2"/>
        <v>99.480847718958785</v>
      </c>
    </row>
    <row r="32" spans="1:8" x14ac:dyDescent="0.2">
      <c r="A32" s="17"/>
      <c r="B32" s="48">
        <v>120002</v>
      </c>
      <c r="C32" s="20" t="s">
        <v>13</v>
      </c>
      <c r="D32" s="20">
        <v>8296</v>
      </c>
      <c r="E32" s="20">
        <v>6403</v>
      </c>
      <c r="F32" s="43">
        <v>6165.67</v>
      </c>
      <c r="G32" s="85">
        <f t="shared" si="3"/>
        <v>-237.32999999999993</v>
      </c>
      <c r="H32" s="89">
        <f t="shared" si="2"/>
        <v>96.293456192409806</v>
      </c>
    </row>
    <row r="33" spans="1:8" x14ac:dyDescent="0.2">
      <c r="A33" s="57"/>
      <c r="B33" s="29"/>
      <c r="C33" s="29"/>
      <c r="D33" s="14"/>
      <c r="E33" s="14"/>
      <c r="F33" s="29"/>
      <c r="G33" s="84"/>
      <c r="H33" s="90"/>
    </row>
    <row r="34" spans="1:8" x14ac:dyDescent="0.2">
      <c r="A34" s="17">
        <v>41</v>
      </c>
      <c r="B34" s="48">
        <v>130</v>
      </c>
      <c r="C34" s="19" t="s">
        <v>147</v>
      </c>
      <c r="D34" s="16">
        <f>+D35+D36+D37</f>
        <v>5577</v>
      </c>
      <c r="E34" s="16">
        <f>+E35+E36+E37</f>
        <v>5277</v>
      </c>
      <c r="F34" s="42">
        <f t="shared" ref="F34" si="12">+F35+F36+F37</f>
        <v>5016.3</v>
      </c>
      <c r="G34" s="85">
        <f t="shared" si="3"/>
        <v>-260.69999999999982</v>
      </c>
      <c r="H34" s="89">
        <f t="shared" si="2"/>
        <v>95.059693007390564</v>
      </c>
    </row>
    <row r="35" spans="1:8" x14ac:dyDescent="0.2">
      <c r="A35" s="17"/>
      <c r="B35" s="48">
        <v>133001</v>
      </c>
      <c r="C35" s="20" t="s">
        <v>14</v>
      </c>
      <c r="D35" s="20">
        <v>177</v>
      </c>
      <c r="E35" s="20">
        <v>177</v>
      </c>
      <c r="F35" s="53">
        <v>168</v>
      </c>
      <c r="G35" s="85">
        <f t="shared" si="3"/>
        <v>-9</v>
      </c>
      <c r="H35" s="89">
        <f t="shared" si="2"/>
        <v>94.915254237288138</v>
      </c>
    </row>
    <row r="36" spans="1:8" x14ac:dyDescent="0.2">
      <c r="A36" s="17"/>
      <c r="B36" s="48">
        <v>133006</v>
      </c>
      <c r="C36" s="20" t="s">
        <v>15</v>
      </c>
      <c r="D36" s="20">
        <v>1200</v>
      </c>
      <c r="E36" s="20">
        <v>900</v>
      </c>
      <c r="F36" s="53">
        <v>757.5</v>
      </c>
      <c r="G36" s="85">
        <f t="shared" si="3"/>
        <v>-142.5</v>
      </c>
      <c r="H36" s="89">
        <f t="shared" si="2"/>
        <v>84.166666666666671</v>
      </c>
    </row>
    <row r="37" spans="1:8" x14ac:dyDescent="0.2">
      <c r="A37" s="17"/>
      <c r="B37" s="48">
        <v>133013</v>
      </c>
      <c r="C37" s="20" t="s">
        <v>16</v>
      </c>
      <c r="D37" s="20">
        <v>4200</v>
      </c>
      <c r="E37" s="20">
        <v>4200</v>
      </c>
      <c r="F37" s="53">
        <v>4090.8</v>
      </c>
      <c r="G37" s="85">
        <f t="shared" si="3"/>
        <v>-109.19999999999982</v>
      </c>
      <c r="H37" s="89">
        <f t="shared" si="2"/>
        <v>97.4</v>
      </c>
    </row>
    <row r="38" spans="1:8" x14ac:dyDescent="0.2">
      <c r="A38" s="57"/>
      <c r="B38" s="29"/>
      <c r="C38" s="29"/>
      <c r="D38" s="14"/>
      <c r="E38" s="14"/>
      <c r="F38" s="29"/>
      <c r="G38" s="84"/>
      <c r="H38" s="90"/>
    </row>
    <row r="39" spans="1:8" x14ac:dyDescent="0.2">
      <c r="A39" s="17">
        <v>41</v>
      </c>
      <c r="B39" s="47">
        <v>210</v>
      </c>
      <c r="C39" s="15" t="s">
        <v>17</v>
      </c>
      <c r="D39" s="19">
        <f>SUM(D40:D55)</f>
        <v>6649</v>
      </c>
      <c r="E39" s="19">
        <f t="shared" ref="E39:F39" si="13">SUM(E40:E55)</f>
        <v>20440</v>
      </c>
      <c r="F39" s="44">
        <f t="shared" si="13"/>
        <v>20566.800000000003</v>
      </c>
      <c r="G39" s="95">
        <f t="shared" si="3"/>
        <v>126.80000000000291</v>
      </c>
      <c r="H39" s="96">
        <f t="shared" si="2"/>
        <v>100.62035225048925</v>
      </c>
    </row>
    <row r="40" spans="1:8" x14ac:dyDescent="0.2">
      <c r="A40" s="17"/>
      <c r="B40" s="48">
        <v>212003</v>
      </c>
      <c r="C40" s="20" t="s">
        <v>18</v>
      </c>
      <c r="D40" s="20">
        <v>2000</v>
      </c>
      <c r="E40" s="20">
        <v>3300</v>
      </c>
      <c r="F40" s="43">
        <v>3628.64</v>
      </c>
      <c r="G40" s="85">
        <f t="shared" si="3"/>
        <v>328.63999999999987</v>
      </c>
      <c r="H40" s="89">
        <f t="shared" si="2"/>
        <v>109.95878787878787</v>
      </c>
    </row>
    <row r="41" spans="1:8" x14ac:dyDescent="0.2">
      <c r="A41" s="17"/>
      <c r="B41" s="48">
        <v>221004</v>
      </c>
      <c r="C41" s="20" t="s">
        <v>19</v>
      </c>
      <c r="D41" s="20">
        <v>230</v>
      </c>
      <c r="E41" s="20">
        <v>201</v>
      </c>
      <c r="F41" s="53">
        <v>201</v>
      </c>
      <c r="G41" s="85">
        <f t="shared" si="3"/>
        <v>0</v>
      </c>
      <c r="H41" s="89">
        <f t="shared" si="2"/>
        <v>100</v>
      </c>
    </row>
    <row r="42" spans="1:8" x14ac:dyDescent="0.2">
      <c r="A42" s="17"/>
      <c r="B42" s="48">
        <v>223001</v>
      </c>
      <c r="C42" s="20"/>
      <c r="D42" s="20">
        <v>0</v>
      </c>
      <c r="E42" s="20">
        <v>12000</v>
      </c>
      <c r="F42" s="53">
        <v>12000</v>
      </c>
      <c r="G42" s="85">
        <f t="shared" si="3"/>
        <v>0</v>
      </c>
      <c r="H42" s="89">
        <f t="shared" si="2"/>
        <v>100</v>
      </c>
    </row>
    <row r="43" spans="1:8" x14ac:dyDescent="0.2">
      <c r="A43" s="17"/>
      <c r="B43" s="48" t="s">
        <v>20</v>
      </c>
      <c r="C43" s="20" t="s">
        <v>148</v>
      </c>
      <c r="D43" s="20">
        <v>1450</v>
      </c>
      <c r="E43" s="20">
        <v>1450</v>
      </c>
      <c r="F43" s="53">
        <v>1324.7</v>
      </c>
      <c r="G43" s="85">
        <f t="shared" si="3"/>
        <v>-125.29999999999995</v>
      </c>
      <c r="H43" s="89">
        <f t="shared" si="2"/>
        <v>91.358620689655183</v>
      </c>
    </row>
    <row r="44" spans="1:8" x14ac:dyDescent="0.2">
      <c r="A44" s="17"/>
      <c r="B44" s="48" t="s">
        <v>21</v>
      </c>
      <c r="C44" s="20" t="s">
        <v>149</v>
      </c>
      <c r="D44" s="20">
        <v>100</v>
      </c>
      <c r="E44" s="20">
        <v>0</v>
      </c>
      <c r="F44" s="53">
        <v>0</v>
      </c>
      <c r="G44" s="85">
        <f t="shared" si="3"/>
        <v>0</v>
      </c>
      <c r="H44" s="89"/>
    </row>
    <row r="45" spans="1:8" x14ac:dyDescent="0.2">
      <c r="A45" s="17"/>
      <c r="B45" s="48" t="s">
        <v>22</v>
      </c>
      <c r="C45" s="20" t="s">
        <v>150</v>
      </c>
      <c r="D45" s="20">
        <v>170</v>
      </c>
      <c r="E45" s="20">
        <v>120</v>
      </c>
      <c r="F45" s="53">
        <v>123.48</v>
      </c>
      <c r="G45" s="85">
        <f t="shared" si="3"/>
        <v>3.480000000000004</v>
      </c>
      <c r="H45" s="89">
        <f t="shared" si="2"/>
        <v>102.90000000000002</v>
      </c>
    </row>
    <row r="46" spans="1:8" x14ac:dyDescent="0.2">
      <c r="A46" s="17"/>
      <c r="B46" s="48" t="s">
        <v>23</v>
      </c>
      <c r="C46" s="20" t="s">
        <v>151</v>
      </c>
      <c r="D46" s="20">
        <v>200</v>
      </c>
      <c r="E46" s="20">
        <v>136</v>
      </c>
      <c r="F46" s="53">
        <v>136</v>
      </c>
      <c r="G46" s="85">
        <f t="shared" si="3"/>
        <v>0</v>
      </c>
      <c r="H46" s="89">
        <f t="shared" si="2"/>
        <v>100</v>
      </c>
    </row>
    <row r="47" spans="1:8" x14ac:dyDescent="0.2">
      <c r="A47" s="17"/>
      <c r="B47" s="48" t="s">
        <v>24</v>
      </c>
      <c r="C47" s="20" t="s">
        <v>152</v>
      </c>
      <c r="D47" s="20">
        <v>300</v>
      </c>
      <c r="E47" s="20">
        <v>0</v>
      </c>
      <c r="F47" s="53">
        <v>0</v>
      </c>
      <c r="G47" s="85">
        <f t="shared" si="3"/>
        <v>0</v>
      </c>
      <c r="H47" s="89"/>
    </row>
    <row r="48" spans="1:8" x14ac:dyDescent="0.2">
      <c r="A48" s="17"/>
      <c r="B48" s="48" t="s">
        <v>25</v>
      </c>
      <c r="C48" s="20" t="s">
        <v>153</v>
      </c>
      <c r="D48" s="20">
        <v>180</v>
      </c>
      <c r="E48" s="20">
        <v>331</v>
      </c>
      <c r="F48" s="53">
        <v>331</v>
      </c>
      <c r="G48" s="85">
        <f t="shared" si="3"/>
        <v>0</v>
      </c>
      <c r="H48" s="89">
        <f t="shared" si="2"/>
        <v>100</v>
      </c>
    </row>
    <row r="49" spans="1:8" x14ac:dyDescent="0.2">
      <c r="A49" s="17"/>
      <c r="B49" s="48" t="s">
        <v>126</v>
      </c>
      <c r="C49" s="20" t="s">
        <v>154</v>
      </c>
      <c r="D49" s="20">
        <v>0</v>
      </c>
      <c r="E49" s="20">
        <v>530</v>
      </c>
      <c r="F49" s="43">
        <v>530.88</v>
      </c>
      <c r="G49" s="85">
        <f t="shared" si="3"/>
        <v>0.87999999999999545</v>
      </c>
      <c r="H49" s="89">
        <f t="shared" si="2"/>
        <v>100.16603773584905</v>
      </c>
    </row>
    <row r="50" spans="1:8" x14ac:dyDescent="0.2">
      <c r="A50" s="17"/>
      <c r="B50" s="48" t="s">
        <v>156</v>
      </c>
      <c r="C50" s="20" t="s">
        <v>157</v>
      </c>
      <c r="D50" s="20">
        <v>0</v>
      </c>
      <c r="E50" s="20">
        <v>100</v>
      </c>
      <c r="F50" s="53">
        <v>100</v>
      </c>
      <c r="G50" s="85">
        <f t="shared" si="3"/>
        <v>0</v>
      </c>
      <c r="H50" s="89">
        <f t="shared" si="2"/>
        <v>100</v>
      </c>
    </row>
    <row r="51" spans="1:8" x14ac:dyDescent="0.2">
      <c r="A51" s="17"/>
      <c r="B51" s="48">
        <v>223003</v>
      </c>
      <c r="C51" s="20" t="s">
        <v>155</v>
      </c>
      <c r="D51" s="20">
        <v>650</v>
      </c>
      <c r="E51" s="20">
        <v>650</v>
      </c>
      <c r="F51" s="43">
        <v>568.72</v>
      </c>
      <c r="G51" s="85">
        <f t="shared" si="3"/>
        <v>-81.279999999999973</v>
      </c>
      <c r="H51" s="89">
        <f t="shared" si="2"/>
        <v>87.495384615384623</v>
      </c>
    </row>
    <row r="52" spans="1:8" x14ac:dyDescent="0.2">
      <c r="A52" s="17"/>
      <c r="B52" s="47">
        <v>242</v>
      </c>
      <c r="C52" s="20" t="s">
        <v>26</v>
      </c>
      <c r="D52" s="20">
        <v>12</v>
      </c>
      <c r="E52" s="20">
        <v>15</v>
      </c>
      <c r="F52" s="43">
        <v>15.77</v>
      </c>
      <c r="G52" s="85">
        <f t="shared" si="3"/>
        <v>0.76999999999999957</v>
      </c>
      <c r="H52" s="89">
        <f t="shared" si="2"/>
        <v>105.13333333333333</v>
      </c>
    </row>
    <row r="53" spans="1:8" x14ac:dyDescent="0.2">
      <c r="A53" s="17"/>
      <c r="B53" s="47">
        <v>292006</v>
      </c>
      <c r="C53" s="20" t="s">
        <v>131</v>
      </c>
      <c r="D53" s="20">
        <v>0</v>
      </c>
      <c r="E53" s="20">
        <v>157</v>
      </c>
      <c r="F53" s="43">
        <v>156.75</v>
      </c>
      <c r="G53" s="85">
        <f t="shared" si="3"/>
        <v>-0.25</v>
      </c>
      <c r="H53" s="89">
        <f t="shared" si="2"/>
        <v>99.840764331210181</v>
      </c>
    </row>
    <row r="54" spans="1:8" x14ac:dyDescent="0.2">
      <c r="A54" s="17"/>
      <c r="B54" s="48">
        <v>292017</v>
      </c>
      <c r="C54" s="20" t="s">
        <v>158</v>
      </c>
      <c r="D54" s="20">
        <v>1357</v>
      </c>
      <c r="E54" s="20">
        <v>1405</v>
      </c>
      <c r="F54" s="43">
        <v>1404.86</v>
      </c>
      <c r="G54" s="85">
        <f t="shared" si="3"/>
        <v>-0.14000000000010004</v>
      </c>
      <c r="H54" s="89">
        <f t="shared" si="2"/>
        <v>99.990035587188615</v>
      </c>
    </row>
    <row r="55" spans="1:8" ht="13.5" thickBot="1" x14ac:dyDescent="0.25">
      <c r="A55" s="59"/>
      <c r="B55" s="60">
        <v>292027</v>
      </c>
      <c r="C55" s="61" t="s">
        <v>159</v>
      </c>
      <c r="D55" s="61">
        <v>0</v>
      </c>
      <c r="E55" s="61">
        <v>45</v>
      </c>
      <c r="F55" s="63">
        <v>45</v>
      </c>
      <c r="G55" s="91">
        <f t="shared" si="3"/>
        <v>0</v>
      </c>
      <c r="H55" s="92">
        <f t="shared" si="2"/>
        <v>100</v>
      </c>
    </row>
    <row r="56" spans="1:8" ht="13.5" thickBot="1" x14ac:dyDescent="0.25">
      <c r="A56" s="57"/>
      <c r="B56" s="29"/>
      <c r="C56" s="29"/>
      <c r="D56" s="14"/>
      <c r="E56" s="14"/>
      <c r="F56" s="29"/>
      <c r="G56" s="83"/>
      <c r="H56" s="54"/>
    </row>
    <row r="57" spans="1:8" x14ac:dyDescent="0.2">
      <c r="A57" s="132">
        <v>111</v>
      </c>
      <c r="B57" s="133"/>
      <c r="C57" s="134" t="s">
        <v>27</v>
      </c>
      <c r="D57" s="134">
        <f>+D58</f>
        <v>0</v>
      </c>
      <c r="E57" s="134">
        <f t="shared" ref="E57:F57" si="14">+E58</f>
        <v>3199</v>
      </c>
      <c r="F57" s="135">
        <f t="shared" si="14"/>
        <v>3199</v>
      </c>
      <c r="G57" s="136">
        <f>+F57-E57</f>
        <v>0</v>
      </c>
      <c r="H57" s="137">
        <f t="shared" si="2"/>
        <v>100</v>
      </c>
    </row>
    <row r="58" spans="1:8" ht="13.5" thickBot="1" x14ac:dyDescent="0.25">
      <c r="A58" s="59"/>
      <c r="B58" s="64">
        <v>322001</v>
      </c>
      <c r="C58" s="61" t="s">
        <v>135</v>
      </c>
      <c r="D58" s="61">
        <v>0</v>
      </c>
      <c r="E58" s="61">
        <v>3199</v>
      </c>
      <c r="F58" s="63">
        <v>3199</v>
      </c>
      <c r="G58" s="91">
        <f>+F58-E58</f>
        <v>0</v>
      </c>
      <c r="H58" s="92">
        <f t="shared" si="2"/>
        <v>100</v>
      </c>
    </row>
    <row r="59" spans="1:8" ht="13.5" thickBot="1" x14ac:dyDescent="0.25">
      <c r="A59" s="57"/>
      <c r="B59" s="29"/>
      <c r="C59" s="29"/>
      <c r="D59" s="14"/>
      <c r="E59" s="14"/>
      <c r="F59" s="29"/>
      <c r="G59" s="83"/>
      <c r="H59" s="90"/>
    </row>
    <row r="60" spans="1:8" x14ac:dyDescent="0.2">
      <c r="A60" s="132">
        <v>46</v>
      </c>
      <c r="B60" s="133"/>
      <c r="C60" s="134" t="s">
        <v>28</v>
      </c>
      <c r="D60" s="134">
        <f>+D61+D62</f>
        <v>29746</v>
      </c>
      <c r="E60" s="134">
        <f t="shared" ref="E60:F60" si="15">+E61+E62</f>
        <v>7869</v>
      </c>
      <c r="F60" s="135">
        <f t="shared" si="15"/>
        <v>0</v>
      </c>
      <c r="G60" s="136">
        <f>+F60-E60</f>
        <v>-7869</v>
      </c>
      <c r="H60" s="137">
        <f t="shared" si="2"/>
        <v>0</v>
      </c>
    </row>
    <row r="61" spans="1:8" x14ac:dyDescent="0.2">
      <c r="A61" s="17"/>
      <c r="B61" s="49"/>
      <c r="C61" s="20" t="s">
        <v>29</v>
      </c>
      <c r="D61" s="20">
        <v>7848</v>
      </c>
      <c r="E61" s="20">
        <v>7869</v>
      </c>
      <c r="F61" s="53">
        <v>0</v>
      </c>
      <c r="G61" s="85">
        <f>+F61-E61</f>
        <v>-7869</v>
      </c>
      <c r="H61" s="89">
        <f t="shared" si="2"/>
        <v>0</v>
      </c>
    </row>
    <row r="62" spans="1:8" ht="13.5" thickBot="1" x14ac:dyDescent="0.25">
      <c r="A62" s="59"/>
      <c r="B62" s="65"/>
      <c r="C62" s="61" t="s">
        <v>30</v>
      </c>
      <c r="D62" s="61">
        <v>21898</v>
      </c>
      <c r="E62" s="61">
        <v>0</v>
      </c>
      <c r="F62" s="63">
        <v>0</v>
      </c>
      <c r="G62" s="91">
        <f>+F62-E62</f>
        <v>0</v>
      </c>
      <c r="H62" s="92"/>
    </row>
    <row r="63" spans="1:8" ht="13.5" thickBot="1" x14ac:dyDescent="0.25">
      <c r="A63" s="57"/>
      <c r="B63" s="29"/>
      <c r="C63" s="29"/>
      <c r="D63" s="14"/>
      <c r="E63" s="14"/>
      <c r="F63" s="29"/>
      <c r="G63" s="83"/>
      <c r="H63" s="90"/>
    </row>
    <row r="64" spans="1:8" ht="16.5" thickBot="1" x14ac:dyDescent="0.3">
      <c r="A64" s="129"/>
      <c r="B64" s="130"/>
      <c r="C64" s="131" t="s">
        <v>31</v>
      </c>
      <c r="D64" s="156">
        <f>+D6+D57+D60</f>
        <v>103426</v>
      </c>
      <c r="E64" s="156">
        <f>+E6+E57+E60</f>
        <v>195622</v>
      </c>
      <c r="F64" s="157">
        <f>+F6+F57+F60</f>
        <v>186176.02000000002</v>
      </c>
      <c r="G64" s="158">
        <f>+F64-E64</f>
        <v>-9445.9799999999814</v>
      </c>
      <c r="H64" s="159">
        <f t="shared" si="2"/>
        <v>95.171309975360657</v>
      </c>
    </row>
    <row r="65" spans="1:7" x14ac:dyDescent="0.2">
      <c r="A65" s="52"/>
      <c r="G65" s="38"/>
    </row>
    <row r="66" spans="1:7" x14ac:dyDescent="0.2">
      <c r="A66" s="52"/>
    </row>
    <row r="67" spans="1:7" x14ac:dyDescent="0.2">
      <c r="A67" s="52"/>
    </row>
    <row r="68" spans="1:7" x14ac:dyDescent="0.2">
      <c r="A68" s="5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workbookViewId="0">
      <selection activeCell="D240" sqref="D240:H240"/>
    </sheetView>
  </sheetViews>
  <sheetFormatPr defaultRowHeight="12.75" x14ac:dyDescent="0.2"/>
  <cols>
    <col min="1" max="1" width="5.7109375" customWidth="1"/>
    <col min="2" max="2" width="9.7109375" customWidth="1"/>
    <col min="3" max="3" width="33.7109375" customWidth="1"/>
    <col min="4" max="5" width="8.7109375" customWidth="1"/>
    <col min="6" max="6" width="10.7109375" customWidth="1"/>
    <col min="7" max="7" width="9.7109375" customWidth="1"/>
  </cols>
  <sheetData>
    <row r="1" spans="1:8" ht="13.5" thickBot="1" x14ac:dyDescent="0.25">
      <c r="B1" s="37"/>
      <c r="C1" s="39"/>
      <c r="D1" s="37"/>
      <c r="E1" s="37"/>
      <c r="F1" s="37"/>
      <c r="G1" s="38"/>
      <c r="H1" s="29"/>
    </row>
    <row r="2" spans="1:8" x14ac:dyDescent="0.2">
      <c r="A2" s="102" t="s">
        <v>163</v>
      </c>
      <c r="B2" s="6" t="s">
        <v>1</v>
      </c>
      <c r="C2" s="6" t="s">
        <v>2</v>
      </c>
      <c r="D2" s="6" t="s">
        <v>3</v>
      </c>
      <c r="E2" s="6" t="s">
        <v>124</v>
      </c>
      <c r="F2" s="40" t="s">
        <v>123</v>
      </c>
      <c r="G2" s="6" t="s">
        <v>179</v>
      </c>
      <c r="H2" s="94" t="s">
        <v>160</v>
      </c>
    </row>
    <row r="3" spans="1:8" x14ac:dyDescent="0.2">
      <c r="A3" s="103" t="s">
        <v>134</v>
      </c>
      <c r="B3" s="8" t="s">
        <v>4</v>
      </c>
      <c r="C3" s="9" t="s">
        <v>4</v>
      </c>
      <c r="D3" s="8" t="s">
        <v>5</v>
      </c>
      <c r="E3" s="8" t="s">
        <v>125</v>
      </c>
      <c r="F3" s="41" t="s">
        <v>161</v>
      </c>
      <c r="G3" s="8"/>
      <c r="H3" s="93"/>
    </row>
    <row r="4" spans="1:8" x14ac:dyDescent="0.2">
      <c r="A4" s="13"/>
      <c r="B4" s="12"/>
      <c r="C4" s="12"/>
      <c r="D4" s="22"/>
      <c r="E4" s="22"/>
      <c r="F4" s="22"/>
      <c r="G4" s="22"/>
      <c r="H4" s="88"/>
    </row>
    <row r="5" spans="1:8" x14ac:dyDescent="0.2">
      <c r="A5" s="138"/>
      <c r="B5" s="151"/>
      <c r="C5" s="152" t="s">
        <v>32</v>
      </c>
      <c r="D5" s="152">
        <f>+D7+D12+D30+D56+D73+D91+D101+D112+D159+D166+D176+D180+D184+D189+D195+D198+D204+D210+D215</f>
        <v>72447</v>
      </c>
      <c r="E5" s="152">
        <f>+E7+E12+E30+E56+E73+E91+E101+E112+E159+E166+E176+E180+E184+E189+E195+E198+E204+E210+E215</f>
        <v>102502</v>
      </c>
      <c r="F5" s="153">
        <f>+F7+F12+F30+F56+F73+F91+F101+F112+F159+F166+F176+F180+F184+F189+F195+F198+F204+F210+F215</f>
        <v>98385.87000000001</v>
      </c>
      <c r="G5" s="152">
        <f>+F5-E5</f>
        <v>-4116.1299999999901</v>
      </c>
      <c r="H5" s="154">
        <f>+F5/E5*100</f>
        <v>95.984341768941107</v>
      </c>
    </row>
    <row r="6" spans="1:8" x14ac:dyDescent="0.2">
      <c r="A6" s="13"/>
      <c r="B6" s="35"/>
      <c r="C6" s="36"/>
      <c r="D6" s="35"/>
      <c r="E6" s="35"/>
      <c r="F6" s="35"/>
      <c r="G6" s="35"/>
      <c r="H6" s="88"/>
    </row>
    <row r="7" spans="1:8" x14ac:dyDescent="0.2">
      <c r="A7" s="104">
        <v>111</v>
      </c>
      <c r="B7" s="68" t="s">
        <v>33</v>
      </c>
      <c r="C7" s="19" t="s">
        <v>162</v>
      </c>
      <c r="D7" s="19">
        <f>SUM(D8:D10)</f>
        <v>0</v>
      </c>
      <c r="E7" s="19">
        <f t="shared" ref="E7:F7" si="0">SUM(E8:E10)</f>
        <v>72</v>
      </c>
      <c r="F7" s="44">
        <f t="shared" si="0"/>
        <v>72.09</v>
      </c>
      <c r="G7" s="19">
        <f>+F7-E7</f>
        <v>9.0000000000003411E-2</v>
      </c>
      <c r="H7" s="105">
        <f t="shared" ref="H7:H68" si="1">+F7/E7*100</f>
        <v>100.125</v>
      </c>
    </row>
    <row r="8" spans="1:8" x14ac:dyDescent="0.2">
      <c r="A8" s="17"/>
      <c r="B8" s="27">
        <v>632003</v>
      </c>
      <c r="C8" s="20" t="s">
        <v>46</v>
      </c>
      <c r="D8" s="20">
        <v>0</v>
      </c>
      <c r="E8" s="20">
        <v>16</v>
      </c>
      <c r="F8" s="43">
        <v>16.260000000000002</v>
      </c>
      <c r="G8" s="20">
        <f t="shared" ref="G8:G71" si="2">+F8-E8</f>
        <v>0.26000000000000156</v>
      </c>
      <c r="H8" s="106">
        <f t="shared" si="1"/>
        <v>101.62500000000001</v>
      </c>
    </row>
    <row r="9" spans="1:8" x14ac:dyDescent="0.2">
      <c r="A9" s="17"/>
      <c r="B9" s="27">
        <v>633006</v>
      </c>
      <c r="C9" s="20" t="s">
        <v>77</v>
      </c>
      <c r="D9" s="20">
        <v>0</v>
      </c>
      <c r="E9" s="20">
        <v>34</v>
      </c>
      <c r="F9" s="43">
        <v>33.89</v>
      </c>
      <c r="G9" s="20">
        <f t="shared" si="2"/>
        <v>-0.10999999999999943</v>
      </c>
      <c r="H9" s="106">
        <f t="shared" si="1"/>
        <v>99.676470588235304</v>
      </c>
    </row>
    <row r="10" spans="1:8" x14ac:dyDescent="0.2">
      <c r="A10" s="17"/>
      <c r="B10" s="27">
        <v>634001</v>
      </c>
      <c r="C10" s="20" t="s">
        <v>55</v>
      </c>
      <c r="D10" s="20">
        <v>0</v>
      </c>
      <c r="E10" s="20">
        <v>22</v>
      </c>
      <c r="F10" s="43">
        <v>21.94</v>
      </c>
      <c r="G10" s="20">
        <f t="shared" si="2"/>
        <v>-5.9999999999998721E-2</v>
      </c>
      <c r="H10" s="106">
        <f t="shared" si="1"/>
        <v>99.727272727272734</v>
      </c>
    </row>
    <row r="11" spans="1:8" x14ac:dyDescent="0.2">
      <c r="A11" s="57"/>
      <c r="B11" s="67"/>
      <c r="C11" s="29"/>
      <c r="D11" s="29"/>
      <c r="E11" s="29"/>
      <c r="F11" s="29"/>
      <c r="G11" s="29"/>
      <c r="H11" s="107"/>
    </row>
    <row r="12" spans="1:8" x14ac:dyDescent="0.2">
      <c r="A12" s="104">
        <v>111</v>
      </c>
      <c r="B12" s="69" t="s">
        <v>164</v>
      </c>
      <c r="C12" s="19" t="s">
        <v>165</v>
      </c>
      <c r="D12" s="19">
        <f>SUM(D13:D28)</f>
        <v>0</v>
      </c>
      <c r="E12" s="19">
        <f t="shared" ref="E12:F12" si="3">SUM(E13:E28)</f>
        <v>1648</v>
      </c>
      <c r="F12" s="44">
        <f t="shared" si="3"/>
        <v>1647.46</v>
      </c>
      <c r="G12" s="19">
        <f t="shared" si="2"/>
        <v>-0.53999999999996362</v>
      </c>
      <c r="H12" s="105">
        <f t="shared" si="1"/>
        <v>99.96723300970875</v>
      </c>
    </row>
    <row r="13" spans="1:8" x14ac:dyDescent="0.2">
      <c r="A13" s="17"/>
      <c r="B13" s="27">
        <v>621</v>
      </c>
      <c r="C13" s="20" t="s">
        <v>36</v>
      </c>
      <c r="D13" s="20">
        <v>0</v>
      </c>
      <c r="E13" s="20">
        <v>77</v>
      </c>
      <c r="F13" s="43">
        <v>76.66</v>
      </c>
      <c r="G13" s="20">
        <f t="shared" si="2"/>
        <v>-0.34000000000000341</v>
      </c>
      <c r="H13" s="106">
        <f t="shared" si="1"/>
        <v>99.558441558441558</v>
      </c>
    </row>
    <row r="14" spans="1:8" x14ac:dyDescent="0.2">
      <c r="A14" s="17"/>
      <c r="B14" s="27">
        <v>625002</v>
      </c>
      <c r="C14" s="20" t="s">
        <v>38</v>
      </c>
      <c r="D14" s="20">
        <v>0</v>
      </c>
      <c r="E14" s="20">
        <v>10</v>
      </c>
      <c r="F14" s="43">
        <v>10.4</v>
      </c>
      <c r="G14" s="51">
        <f t="shared" si="2"/>
        <v>0.40000000000000036</v>
      </c>
      <c r="H14" s="106">
        <f t="shared" si="1"/>
        <v>104</v>
      </c>
    </row>
    <row r="15" spans="1:8" x14ac:dyDescent="0.2">
      <c r="A15" s="17"/>
      <c r="B15" s="27">
        <v>625003</v>
      </c>
      <c r="C15" s="20" t="s">
        <v>39</v>
      </c>
      <c r="D15" s="20">
        <v>0</v>
      </c>
      <c r="E15" s="20">
        <v>2</v>
      </c>
      <c r="F15" s="43">
        <v>1.74</v>
      </c>
      <c r="G15" s="20">
        <f t="shared" si="2"/>
        <v>-0.26</v>
      </c>
      <c r="H15" s="106">
        <f t="shared" si="1"/>
        <v>87</v>
      </c>
    </row>
    <row r="16" spans="1:8" x14ac:dyDescent="0.2">
      <c r="A16" s="17"/>
      <c r="B16" s="27">
        <v>625004</v>
      </c>
      <c r="C16" s="20" t="s">
        <v>40</v>
      </c>
      <c r="D16" s="20">
        <v>0</v>
      </c>
      <c r="E16" s="20">
        <v>2</v>
      </c>
      <c r="F16" s="43">
        <v>2.2200000000000002</v>
      </c>
      <c r="G16" s="20">
        <f t="shared" si="2"/>
        <v>0.2200000000000002</v>
      </c>
      <c r="H16" s="106">
        <f t="shared" si="1"/>
        <v>111.00000000000001</v>
      </c>
    </row>
    <row r="17" spans="1:8" x14ac:dyDescent="0.2">
      <c r="A17" s="17"/>
      <c r="B17" s="27">
        <v>625007</v>
      </c>
      <c r="C17" s="20" t="s">
        <v>42</v>
      </c>
      <c r="D17" s="20">
        <v>0</v>
      </c>
      <c r="E17" s="20">
        <v>4</v>
      </c>
      <c r="F17" s="43">
        <v>4.33</v>
      </c>
      <c r="G17" s="20">
        <f t="shared" si="2"/>
        <v>0.33000000000000007</v>
      </c>
      <c r="H17" s="106">
        <f t="shared" si="1"/>
        <v>108.25</v>
      </c>
    </row>
    <row r="18" spans="1:8" x14ac:dyDescent="0.2">
      <c r="A18" s="17"/>
      <c r="B18" s="27">
        <v>632001</v>
      </c>
      <c r="C18" s="20" t="s">
        <v>44</v>
      </c>
      <c r="D18" s="20">
        <v>0</v>
      </c>
      <c r="E18" s="20">
        <v>20</v>
      </c>
      <c r="F18" s="53">
        <v>20</v>
      </c>
      <c r="G18" s="51">
        <f t="shared" si="2"/>
        <v>0</v>
      </c>
      <c r="H18" s="106">
        <f t="shared" si="1"/>
        <v>100</v>
      </c>
    </row>
    <row r="19" spans="1:8" x14ac:dyDescent="0.2">
      <c r="A19" s="17"/>
      <c r="B19" s="27">
        <v>632003</v>
      </c>
      <c r="C19" s="20" t="s">
        <v>46</v>
      </c>
      <c r="D19" s="20">
        <v>0</v>
      </c>
      <c r="E19" s="20">
        <v>19</v>
      </c>
      <c r="F19" s="43">
        <v>18.68</v>
      </c>
      <c r="G19" s="20">
        <f t="shared" si="2"/>
        <v>-0.32000000000000028</v>
      </c>
      <c r="H19" s="106">
        <f t="shared" si="1"/>
        <v>98.315789473684205</v>
      </c>
    </row>
    <row r="20" spans="1:8" x14ac:dyDescent="0.2">
      <c r="A20" s="17"/>
      <c r="B20" s="27">
        <v>633006</v>
      </c>
      <c r="C20" s="20" t="s">
        <v>77</v>
      </c>
      <c r="D20" s="20">
        <v>0</v>
      </c>
      <c r="E20" s="20">
        <v>64</v>
      </c>
      <c r="F20" s="43">
        <v>63.91</v>
      </c>
      <c r="G20" s="20">
        <f t="shared" si="2"/>
        <v>-9.0000000000003411E-2</v>
      </c>
      <c r="H20" s="106">
        <f t="shared" si="1"/>
        <v>99.859375</v>
      </c>
    </row>
    <row r="21" spans="1:8" x14ac:dyDescent="0.2">
      <c r="A21" s="17"/>
      <c r="B21" s="27">
        <v>633016</v>
      </c>
      <c r="C21" s="20" t="s">
        <v>52</v>
      </c>
      <c r="D21" s="20">
        <v>0</v>
      </c>
      <c r="E21" s="20">
        <v>81</v>
      </c>
      <c r="F21" s="53">
        <v>80.5</v>
      </c>
      <c r="G21" s="51">
        <f t="shared" si="2"/>
        <v>-0.5</v>
      </c>
      <c r="H21" s="106">
        <f t="shared" si="1"/>
        <v>99.382716049382708</v>
      </c>
    </row>
    <row r="22" spans="1:8" x14ac:dyDescent="0.2">
      <c r="A22" s="17"/>
      <c r="B22" s="27">
        <v>634001</v>
      </c>
      <c r="C22" s="20" t="s">
        <v>55</v>
      </c>
      <c r="D22" s="20">
        <v>0</v>
      </c>
      <c r="E22" s="20">
        <v>20</v>
      </c>
      <c r="F22" s="53">
        <v>20</v>
      </c>
      <c r="G22" s="51">
        <f t="shared" si="2"/>
        <v>0</v>
      </c>
      <c r="H22" s="106">
        <f t="shared" si="1"/>
        <v>100</v>
      </c>
    </row>
    <row r="23" spans="1:8" x14ac:dyDescent="0.2">
      <c r="A23" s="17"/>
      <c r="B23" s="27">
        <v>635006</v>
      </c>
      <c r="C23" s="20" t="s">
        <v>85</v>
      </c>
      <c r="D23" s="20">
        <v>0</v>
      </c>
      <c r="E23" s="20">
        <v>14</v>
      </c>
      <c r="F23" s="53">
        <v>14.1</v>
      </c>
      <c r="G23" s="51">
        <f t="shared" si="2"/>
        <v>9.9999999999999645E-2</v>
      </c>
      <c r="H23" s="106">
        <f t="shared" si="1"/>
        <v>100.71428571428571</v>
      </c>
    </row>
    <row r="24" spans="1:8" x14ac:dyDescent="0.2">
      <c r="A24" s="17"/>
      <c r="B24" s="27">
        <v>636001</v>
      </c>
      <c r="C24" s="20" t="s">
        <v>167</v>
      </c>
      <c r="D24" s="20">
        <v>0</v>
      </c>
      <c r="E24" s="20">
        <v>100</v>
      </c>
      <c r="F24" s="53">
        <v>100</v>
      </c>
      <c r="G24" s="51">
        <f t="shared" si="2"/>
        <v>0</v>
      </c>
      <c r="H24" s="106">
        <f t="shared" si="1"/>
        <v>100</v>
      </c>
    </row>
    <row r="25" spans="1:8" x14ac:dyDescent="0.2">
      <c r="A25" s="17"/>
      <c r="B25" s="27">
        <v>637004</v>
      </c>
      <c r="C25" s="20" t="s">
        <v>61</v>
      </c>
      <c r="D25" s="20">
        <v>0</v>
      </c>
      <c r="E25" s="20">
        <v>39</v>
      </c>
      <c r="F25" s="53">
        <v>39</v>
      </c>
      <c r="G25" s="51">
        <f t="shared" si="2"/>
        <v>0</v>
      </c>
      <c r="H25" s="106">
        <f t="shared" si="1"/>
        <v>100</v>
      </c>
    </row>
    <row r="26" spans="1:8" x14ac:dyDescent="0.2">
      <c r="A26" s="17"/>
      <c r="B26" s="27">
        <v>637007</v>
      </c>
      <c r="C26" s="20" t="s">
        <v>43</v>
      </c>
      <c r="D26" s="20">
        <v>0</v>
      </c>
      <c r="E26" s="20">
        <v>63</v>
      </c>
      <c r="F26" s="53">
        <v>63.3</v>
      </c>
      <c r="G26" s="51">
        <f t="shared" si="2"/>
        <v>0.29999999999999716</v>
      </c>
      <c r="H26" s="106">
        <f t="shared" si="1"/>
        <v>100.47619047619048</v>
      </c>
    </row>
    <row r="27" spans="1:8" x14ac:dyDescent="0.2">
      <c r="A27" s="17"/>
      <c r="B27" s="27">
        <v>637014</v>
      </c>
      <c r="C27" s="20" t="s">
        <v>65</v>
      </c>
      <c r="D27" s="20">
        <v>0</v>
      </c>
      <c r="E27" s="20">
        <v>203</v>
      </c>
      <c r="F27" s="53">
        <v>202.4</v>
      </c>
      <c r="G27" s="51">
        <f t="shared" si="2"/>
        <v>-0.59999999999999432</v>
      </c>
      <c r="H27" s="106">
        <f t="shared" si="1"/>
        <v>99.704433497536954</v>
      </c>
    </row>
    <row r="28" spans="1:8" x14ac:dyDescent="0.2">
      <c r="A28" s="17"/>
      <c r="B28" s="27">
        <v>637027</v>
      </c>
      <c r="C28" s="20" t="s">
        <v>168</v>
      </c>
      <c r="D28" s="20">
        <v>0</v>
      </c>
      <c r="E28" s="20">
        <v>930</v>
      </c>
      <c r="F28" s="43">
        <v>930.22</v>
      </c>
      <c r="G28" s="20">
        <f t="shared" si="2"/>
        <v>0.22000000000002728</v>
      </c>
      <c r="H28" s="106">
        <f t="shared" si="1"/>
        <v>100.0236559139785</v>
      </c>
    </row>
    <row r="29" spans="1:8" x14ac:dyDescent="0.2">
      <c r="A29" s="57"/>
      <c r="B29" s="3"/>
      <c r="C29" s="29"/>
      <c r="D29" s="29"/>
      <c r="E29" s="29"/>
      <c r="F29" s="29"/>
      <c r="G29" s="29"/>
      <c r="H29" s="107"/>
    </row>
    <row r="30" spans="1:8" x14ac:dyDescent="0.2">
      <c r="A30" s="104">
        <v>111</v>
      </c>
      <c r="B30" s="68" t="s">
        <v>169</v>
      </c>
      <c r="C30" s="19" t="s">
        <v>170</v>
      </c>
      <c r="D30" s="19">
        <f>SUM(D31:D31)</f>
        <v>0</v>
      </c>
      <c r="E30" s="19">
        <f t="shared" ref="E30:F30" si="4">SUM(E31:E31)</f>
        <v>7174</v>
      </c>
      <c r="F30" s="44">
        <f t="shared" si="4"/>
        <v>7173.97</v>
      </c>
      <c r="G30" s="19">
        <f t="shared" si="2"/>
        <v>-2.9999999999745341E-2</v>
      </c>
      <c r="H30" s="105">
        <f t="shared" si="1"/>
        <v>99.999581823250622</v>
      </c>
    </row>
    <row r="31" spans="1:8" ht="13.5" thickBot="1" x14ac:dyDescent="0.25">
      <c r="A31" s="59"/>
      <c r="B31" s="60">
        <v>637004</v>
      </c>
      <c r="C31" s="61" t="s">
        <v>61</v>
      </c>
      <c r="D31" s="61">
        <v>0</v>
      </c>
      <c r="E31" s="61">
        <v>7174</v>
      </c>
      <c r="F31" s="108">
        <v>7173.97</v>
      </c>
      <c r="G31" s="61">
        <f t="shared" si="2"/>
        <v>-2.9999999999745341E-2</v>
      </c>
      <c r="H31" s="109">
        <f t="shared" si="1"/>
        <v>99.999581823250622</v>
      </c>
    </row>
    <row r="32" spans="1:8" x14ac:dyDescent="0.2">
      <c r="A32" s="3"/>
      <c r="B32" s="3"/>
      <c r="C32" s="29"/>
      <c r="D32" s="29"/>
      <c r="E32" s="29"/>
      <c r="F32" s="29"/>
      <c r="G32" s="29"/>
      <c r="H32" s="100"/>
    </row>
    <row r="33" spans="1:8" x14ac:dyDescent="0.2">
      <c r="A33" s="3"/>
      <c r="B33" s="3"/>
      <c r="C33" s="29"/>
      <c r="D33" s="29"/>
      <c r="E33" s="29"/>
      <c r="F33" s="29"/>
      <c r="G33" s="29"/>
      <c r="H33" s="100"/>
    </row>
    <row r="34" spans="1:8" x14ac:dyDescent="0.2">
      <c r="A34" s="3"/>
      <c r="B34" s="3"/>
      <c r="C34" s="29"/>
      <c r="D34" s="29"/>
      <c r="E34" s="29"/>
      <c r="F34" s="29"/>
      <c r="G34" s="29"/>
      <c r="H34" s="100"/>
    </row>
    <row r="35" spans="1:8" x14ac:dyDescent="0.2">
      <c r="A35" s="3"/>
      <c r="B35" s="3"/>
      <c r="C35" s="29"/>
      <c r="D35" s="29"/>
      <c r="E35" s="29"/>
      <c r="F35" s="29"/>
      <c r="G35" s="29"/>
      <c r="H35" s="100"/>
    </row>
    <row r="36" spans="1:8" x14ac:dyDescent="0.2">
      <c r="A36" s="3"/>
      <c r="B36" s="3"/>
      <c r="C36" s="29"/>
      <c r="D36" s="29"/>
      <c r="E36" s="29"/>
      <c r="F36" s="29"/>
      <c r="G36" s="29"/>
      <c r="H36" s="100"/>
    </row>
    <row r="37" spans="1:8" x14ac:dyDescent="0.2">
      <c r="A37" s="3"/>
      <c r="B37" s="3"/>
      <c r="C37" s="29"/>
      <c r="D37" s="29"/>
      <c r="E37" s="29"/>
      <c r="F37" s="29"/>
      <c r="G37" s="29"/>
      <c r="H37" s="100"/>
    </row>
    <row r="38" spans="1:8" x14ac:dyDescent="0.2">
      <c r="A38" s="3"/>
      <c r="B38" s="3"/>
      <c r="C38" s="29"/>
      <c r="D38" s="29"/>
      <c r="E38" s="29"/>
      <c r="F38" s="29"/>
      <c r="G38" s="29"/>
      <c r="H38" s="100"/>
    </row>
    <row r="39" spans="1:8" x14ac:dyDescent="0.2">
      <c r="A39" s="3"/>
      <c r="B39" s="3"/>
      <c r="C39" s="29"/>
      <c r="D39" s="29"/>
      <c r="E39" s="29"/>
      <c r="F39" s="29"/>
      <c r="G39" s="29"/>
      <c r="H39" s="100"/>
    </row>
    <row r="40" spans="1:8" x14ac:dyDescent="0.2">
      <c r="A40" s="3"/>
      <c r="B40" s="3"/>
      <c r="C40" s="29"/>
      <c r="D40" s="29"/>
      <c r="E40" s="29"/>
      <c r="F40" s="29"/>
      <c r="G40" s="29"/>
      <c r="H40" s="100"/>
    </row>
    <row r="41" spans="1:8" x14ac:dyDescent="0.2">
      <c r="A41" s="3"/>
      <c r="B41" s="3"/>
      <c r="C41" s="29"/>
      <c r="D41" s="29"/>
      <c r="E41" s="29"/>
      <c r="F41" s="29"/>
      <c r="G41" s="29"/>
      <c r="H41" s="100"/>
    </row>
    <row r="42" spans="1:8" x14ac:dyDescent="0.2">
      <c r="A42" s="3"/>
      <c r="B42" s="3"/>
      <c r="C42" s="29"/>
      <c r="D42" s="29"/>
      <c r="E42" s="29"/>
      <c r="F42" s="29"/>
      <c r="G42" s="29"/>
      <c r="H42" s="100"/>
    </row>
    <row r="43" spans="1:8" x14ac:dyDescent="0.2">
      <c r="A43" s="3"/>
      <c r="B43" s="3"/>
      <c r="C43" s="29"/>
      <c r="D43" s="29"/>
      <c r="E43" s="29"/>
      <c r="F43" s="29"/>
      <c r="G43" s="29"/>
      <c r="H43" s="100"/>
    </row>
    <row r="44" spans="1:8" x14ac:dyDescent="0.2">
      <c r="A44" s="3"/>
      <c r="B44" s="3"/>
      <c r="C44" s="29"/>
      <c r="D44" s="29"/>
      <c r="E44" s="29"/>
      <c r="F44" s="29"/>
      <c r="G44" s="29"/>
      <c r="H44" s="100"/>
    </row>
    <row r="45" spans="1:8" x14ac:dyDescent="0.2">
      <c r="A45" s="3"/>
      <c r="B45" s="3"/>
      <c r="C45" s="29"/>
      <c r="D45" s="29"/>
      <c r="E45" s="29"/>
      <c r="F45" s="29"/>
      <c r="G45" s="29"/>
      <c r="H45" s="100"/>
    </row>
    <row r="46" spans="1:8" x14ac:dyDescent="0.2">
      <c r="A46" s="3"/>
      <c r="B46" s="3"/>
      <c r="C46" s="29"/>
      <c r="D46" s="29"/>
      <c r="E46" s="29"/>
      <c r="F46" s="29"/>
      <c r="G46" s="29"/>
      <c r="H46" s="100"/>
    </row>
    <row r="47" spans="1:8" x14ac:dyDescent="0.2">
      <c r="A47" s="3"/>
      <c r="B47" s="3"/>
      <c r="C47" s="29"/>
      <c r="D47" s="29"/>
      <c r="E47" s="29"/>
      <c r="F47" s="29"/>
      <c r="G47" s="29"/>
      <c r="H47" s="100"/>
    </row>
    <row r="48" spans="1:8" x14ac:dyDescent="0.2">
      <c r="A48" s="3"/>
      <c r="B48" s="3"/>
      <c r="C48" s="29"/>
      <c r="D48" s="29"/>
      <c r="E48" s="29"/>
      <c r="F48" s="29"/>
      <c r="G48" s="29"/>
      <c r="H48" s="100"/>
    </row>
    <row r="49" spans="1:8" x14ac:dyDescent="0.2">
      <c r="A49" s="3"/>
      <c r="B49" s="3"/>
      <c r="C49" s="29"/>
      <c r="D49" s="29"/>
      <c r="E49" s="29"/>
      <c r="F49" s="29"/>
      <c r="G49" s="29"/>
      <c r="H49" s="100"/>
    </row>
    <row r="50" spans="1:8" x14ac:dyDescent="0.2">
      <c r="A50" s="3"/>
      <c r="B50" s="3"/>
      <c r="C50" s="29"/>
      <c r="D50" s="29"/>
      <c r="E50" s="29"/>
      <c r="F50" s="29"/>
      <c r="G50" s="29"/>
      <c r="H50" s="100"/>
    </row>
    <row r="51" spans="1:8" x14ac:dyDescent="0.2">
      <c r="A51" s="3"/>
      <c r="B51" s="3"/>
      <c r="C51" s="29"/>
      <c r="D51" s="29"/>
      <c r="E51" s="29"/>
      <c r="F51" s="29"/>
      <c r="G51" s="29"/>
      <c r="H51" s="100"/>
    </row>
    <row r="52" spans="1:8" x14ac:dyDescent="0.2">
      <c r="A52" s="3"/>
      <c r="B52" s="3"/>
      <c r="C52" s="29"/>
      <c r="D52" s="29"/>
      <c r="E52" s="29"/>
      <c r="F52" s="29"/>
      <c r="G52" s="29"/>
      <c r="H52" s="100"/>
    </row>
    <row r="53" spans="1:8" x14ac:dyDescent="0.2">
      <c r="A53" s="3"/>
      <c r="B53" s="3"/>
      <c r="C53" s="29"/>
      <c r="D53" s="29"/>
      <c r="E53" s="29"/>
      <c r="F53" s="29"/>
      <c r="G53" s="29"/>
      <c r="H53" s="100"/>
    </row>
    <row r="54" spans="1:8" x14ac:dyDescent="0.2">
      <c r="A54" s="3"/>
      <c r="B54" s="3"/>
      <c r="C54" s="29"/>
      <c r="D54" s="29"/>
      <c r="E54" s="29"/>
      <c r="F54" s="29"/>
      <c r="G54" s="29"/>
      <c r="H54" s="100"/>
    </row>
    <row r="55" spans="1:8" ht="13.5" thickBot="1" x14ac:dyDescent="0.25">
      <c r="A55" s="3"/>
      <c r="B55" s="3"/>
      <c r="C55" s="29"/>
      <c r="D55" s="29"/>
      <c r="E55" s="29"/>
      <c r="F55" s="29"/>
      <c r="G55" s="29"/>
      <c r="H55" s="100"/>
    </row>
    <row r="56" spans="1:8" x14ac:dyDescent="0.2">
      <c r="A56" s="110" t="s">
        <v>138</v>
      </c>
      <c r="B56" s="111"/>
      <c r="C56" s="112" t="s">
        <v>140</v>
      </c>
      <c r="D56" s="113">
        <f>SUM(D57:D71)</f>
        <v>0</v>
      </c>
      <c r="E56" s="113">
        <f t="shared" ref="E56:F56" si="5">SUM(E57:E71)</f>
        <v>9584</v>
      </c>
      <c r="F56" s="114">
        <f t="shared" si="5"/>
        <v>9586.0400000000009</v>
      </c>
      <c r="G56" s="113">
        <f t="shared" si="2"/>
        <v>2.0400000000008731</v>
      </c>
      <c r="H56" s="115">
        <f t="shared" si="1"/>
        <v>100.02128547579299</v>
      </c>
    </row>
    <row r="57" spans="1:8" x14ac:dyDescent="0.2">
      <c r="A57" s="17"/>
      <c r="B57" s="27">
        <v>611</v>
      </c>
      <c r="C57" s="20" t="s">
        <v>34</v>
      </c>
      <c r="D57" s="20">
        <v>0</v>
      </c>
      <c r="E57" s="20">
        <v>4743</v>
      </c>
      <c r="F57" s="53">
        <v>4742.7</v>
      </c>
      <c r="G57" s="51">
        <f t="shared" si="2"/>
        <v>-0.3000000000001819</v>
      </c>
      <c r="H57" s="106">
        <f t="shared" si="1"/>
        <v>99.993674889310554</v>
      </c>
    </row>
    <row r="58" spans="1:8" x14ac:dyDescent="0.2">
      <c r="A58" s="17"/>
      <c r="B58" s="25">
        <v>612001</v>
      </c>
      <c r="C58" s="20" t="s">
        <v>35</v>
      </c>
      <c r="D58" s="20">
        <v>0</v>
      </c>
      <c r="E58" s="20">
        <v>245</v>
      </c>
      <c r="F58" s="43">
        <v>245.11</v>
      </c>
      <c r="G58" s="20">
        <f t="shared" si="2"/>
        <v>0.11000000000001364</v>
      </c>
      <c r="H58" s="106">
        <f t="shared" si="1"/>
        <v>100.04489795918367</v>
      </c>
    </row>
    <row r="59" spans="1:8" x14ac:dyDescent="0.2">
      <c r="A59" s="17"/>
      <c r="B59" s="27">
        <v>621</v>
      </c>
      <c r="C59" s="20" t="s">
        <v>36</v>
      </c>
      <c r="D59" s="20">
        <v>0</v>
      </c>
      <c r="E59" s="20">
        <v>173</v>
      </c>
      <c r="F59" s="43">
        <v>172.95</v>
      </c>
      <c r="G59" s="20">
        <f t="shared" si="2"/>
        <v>-5.0000000000011369E-2</v>
      </c>
      <c r="H59" s="106">
        <f t="shared" si="1"/>
        <v>99.971098265895947</v>
      </c>
    </row>
    <row r="60" spans="1:8" x14ac:dyDescent="0.2">
      <c r="A60" s="17"/>
      <c r="B60" s="27">
        <v>625001</v>
      </c>
      <c r="C60" s="20" t="s">
        <v>37</v>
      </c>
      <c r="D60" s="20">
        <v>0</v>
      </c>
      <c r="E60" s="20">
        <v>56</v>
      </c>
      <c r="F60" s="43">
        <v>55.54</v>
      </c>
      <c r="G60" s="20">
        <f t="shared" si="2"/>
        <v>-0.46000000000000085</v>
      </c>
      <c r="H60" s="106">
        <f t="shared" si="1"/>
        <v>99.178571428571431</v>
      </c>
    </row>
    <row r="61" spans="1:8" x14ac:dyDescent="0.2">
      <c r="A61" s="17"/>
      <c r="B61" s="27">
        <v>625002</v>
      </c>
      <c r="C61" s="20" t="s">
        <v>38</v>
      </c>
      <c r="D61" s="20">
        <v>0</v>
      </c>
      <c r="E61" s="20">
        <v>585</v>
      </c>
      <c r="F61" s="43">
        <v>585.27</v>
      </c>
      <c r="G61" s="20">
        <f t="shared" si="2"/>
        <v>0.26999999999998181</v>
      </c>
      <c r="H61" s="106">
        <f t="shared" si="1"/>
        <v>100.04615384615386</v>
      </c>
    </row>
    <row r="62" spans="1:8" x14ac:dyDescent="0.2">
      <c r="A62" s="17"/>
      <c r="B62" s="27">
        <v>625003</v>
      </c>
      <c r="C62" s="20" t="s">
        <v>39</v>
      </c>
      <c r="D62" s="20">
        <v>0</v>
      </c>
      <c r="E62" s="20">
        <v>57</v>
      </c>
      <c r="F62" s="43">
        <v>57.09</v>
      </c>
      <c r="G62" s="20">
        <f t="shared" si="2"/>
        <v>9.0000000000003411E-2</v>
      </c>
      <c r="H62" s="106">
        <f t="shared" si="1"/>
        <v>100.15789473684211</v>
      </c>
    </row>
    <row r="63" spans="1:8" x14ac:dyDescent="0.2">
      <c r="A63" s="17"/>
      <c r="B63" s="27">
        <v>625004</v>
      </c>
      <c r="C63" s="20" t="s">
        <v>40</v>
      </c>
      <c r="D63" s="20">
        <v>0</v>
      </c>
      <c r="E63" s="20">
        <v>125</v>
      </c>
      <c r="F63" s="43">
        <v>125.41</v>
      </c>
      <c r="G63" s="20">
        <f t="shared" si="2"/>
        <v>0.40999999999999659</v>
      </c>
      <c r="H63" s="106">
        <f t="shared" si="1"/>
        <v>100.32799999999999</v>
      </c>
    </row>
    <row r="64" spans="1:8" x14ac:dyDescent="0.2">
      <c r="A64" s="17"/>
      <c r="B64" s="27">
        <v>625005</v>
      </c>
      <c r="C64" s="20" t="s">
        <v>41</v>
      </c>
      <c r="D64" s="20">
        <v>0</v>
      </c>
      <c r="E64" s="20">
        <v>42</v>
      </c>
      <c r="F64" s="43">
        <v>41.8</v>
      </c>
      <c r="G64" s="51">
        <f t="shared" si="2"/>
        <v>-0.20000000000000284</v>
      </c>
      <c r="H64" s="106">
        <f t="shared" si="1"/>
        <v>99.523809523809518</v>
      </c>
    </row>
    <row r="65" spans="1:8" x14ac:dyDescent="0.2">
      <c r="A65" s="17"/>
      <c r="B65" s="27">
        <v>625007</v>
      </c>
      <c r="C65" s="20" t="s">
        <v>42</v>
      </c>
      <c r="D65" s="20">
        <v>0</v>
      </c>
      <c r="E65" s="20">
        <v>199</v>
      </c>
      <c r="F65" s="43">
        <v>198.57</v>
      </c>
      <c r="G65" s="20">
        <f t="shared" si="2"/>
        <v>-0.43000000000000682</v>
      </c>
      <c r="H65" s="106">
        <f t="shared" si="1"/>
        <v>99.78391959798995</v>
      </c>
    </row>
    <row r="66" spans="1:8" x14ac:dyDescent="0.2">
      <c r="A66" s="17"/>
      <c r="B66" s="27">
        <v>631001</v>
      </c>
      <c r="C66" s="20" t="s">
        <v>43</v>
      </c>
      <c r="D66" s="20">
        <v>0</v>
      </c>
      <c r="E66" s="20">
        <v>43</v>
      </c>
      <c r="F66" s="43">
        <v>42.49</v>
      </c>
      <c r="G66" s="20">
        <f t="shared" si="2"/>
        <v>-0.50999999999999801</v>
      </c>
      <c r="H66" s="106">
        <f t="shared" si="1"/>
        <v>98.813953488372093</v>
      </c>
    </row>
    <row r="67" spans="1:8" x14ac:dyDescent="0.2">
      <c r="A67" s="17"/>
      <c r="B67" s="27">
        <v>632003</v>
      </c>
      <c r="C67" s="20" t="s">
        <v>46</v>
      </c>
      <c r="D67" s="20">
        <v>0</v>
      </c>
      <c r="E67" s="20">
        <v>33</v>
      </c>
      <c r="F67" s="43">
        <v>36.56</v>
      </c>
      <c r="G67" s="20">
        <f t="shared" si="2"/>
        <v>3.5600000000000023</v>
      </c>
      <c r="H67" s="106">
        <f t="shared" si="1"/>
        <v>110.7878787878788</v>
      </c>
    </row>
    <row r="68" spans="1:8" x14ac:dyDescent="0.2">
      <c r="A68" s="17"/>
      <c r="B68" s="27">
        <v>633006</v>
      </c>
      <c r="C68" s="20" t="s">
        <v>77</v>
      </c>
      <c r="D68" s="20">
        <v>0</v>
      </c>
      <c r="E68" s="20">
        <v>978</v>
      </c>
      <c r="F68" s="43">
        <v>977.52</v>
      </c>
      <c r="G68" s="20">
        <f t="shared" si="2"/>
        <v>-0.48000000000001819</v>
      </c>
      <c r="H68" s="106">
        <f t="shared" si="1"/>
        <v>99.950920245398763</v>
      </c>
    </row>
    <row r="69" spans="1:8" x14ac:dyDescent="0.2">
      <c r="A69" s="17"/>
      <c r="B69" s="27">
        <v>637004</v>
      </c>
      <c r="C69" s="20" t="s">
        <v>61</v>
      </c>
      <c r="D69" s="20">
        <v>0</v>
      </c>
      <c r="E69" s="20">
        <v>867</v>
      </c>
      <c r="F69" s="53">
        <v>867</v>
      </c>
      <c r="G69" s="51">
        <f t="shared" si="2"/>
        <v>0</v>
      </c>
      <c r="H69" s="106">
        <f t="shared" ref="H69:H130" si="6">+F69/E69*100</f>
        <v>100</v>
      </c>
    </row>
    <row r="70" spans="1:8" x14ac:dyDescent="0.2">
      <c r="A70" s="17"/>
      <c r="B70" s="27">
        <v>637023</v>
      </c>
      <c r="C70" s="20" t="s">
        <v>68</v>
      </c>
      <c r="D70" s="20">
        <v>0</v>
      </c>
      <c r="E70" s="20">
        <v>3</v>
      </c>
      <c r="F70" s="43">
        <v>2.5499999999999998</v>
      </c>
      <c r="G70" s="20">
        <f t="shared" si="2"/>
        <v>-0.45000000000000018</v>
      </c>
      <c r="H70" s="106">
        <f t="shared" si="6"/>
        <v>85</v>
      </c>
    </row>
    <row r="71" spans="1:8" x14ac:dyDescent="0.2">
      <c r="A71" s="17"/>
      <c r="B71" s="27">
        <v>637027</v>
      </c>
      <c r="C71" s="20" t="s">
        <v>168</v>
      </c>
      <c r="D71" s="20">
        <v>0</v>
      </c>
      <c r="E71" s="20">
        <v>1435</v>
      </c>
      <c r="F71" s="43">
        <v>1435.48</v>
      </c>
      <c r="G71" s="20">
        <f t="shared" si="2"/>
        <v>0.48000000000001819</v>
      </c>
      <c r="H71" s="106">
        <f t="shared" si="6"/>
        <v>100.03344947735191</v>
      </c>
    </row>
    <row r="72" spans="1:8" x14ac:dyDescent="0.2">
      <c r="A72" s="57"/>
      <c r="B72" s="3"/>
      <c r="C72" s="29"/>
      <c r="D72" s="29"/>
      <c r="E72" s="29"/>
      <c r="F72" s="29"/>
      <c r="G72" s="29"/>
      <c r="H72" s="107"/>
    </row>
    <row r="73" spans="1:8" x14ac:dyDescent="0.2">
      <c r="A73" s="116" t="s">
        <v>141</v>
      </c>
      <c r="B73" s="68"/>
      <c r="C73" s="24" t="s">
        <v>172</v>
      </c>
      <c r="D73" s="19">
        <f>SUM(D74:D88)</f>
        <v>0</v>
      </c>
      <c r="E73" s="19">
        <f t="shared" ref="E73" si="7">SUM(E74:E88)</f>
        <v>1696</v>
      </c>
      <c r="F73" s="44">
        <f t="shared" ref="F73" si="8">SUM(F74:F88)</f>
        <v>1691.62</v>
      </c>
      <c r="G73" s="19">
        <f t="shared" ref="G73:G132" si="9">+F73-E73</f>
        <v>-4.3800000000001091</v>
      </c>
      <c r="H73" s="105">
        <f t="shared" si="6"/>
        <v>99.741745283018858</v>
      </c>
    </row>
    <row r="74" spans="1:8" x14ac:dyDescent="0.2">
      <c r="A74" s="17"/>
      <c r="B74" s="27">
        <v>611</v>
      </c>
      <c r="C74" s="20" t="s">
        <v>34</v>
      </c>
      <c r="D74" s="20">
        <v>0</v>
      </c>
      <c r="E74" s="20">
        <v>837</v>
      </c>
      <c r="F74" s="53">
        <v>836.93</v>
      </c>
      <c r="G74" s="20">
        <f t="shared" si="9"/>
        <v>-7.0000000000050022E-2</v>
      </c>
      <c r="H74" s="106">
        <f t="shared" si="6"/>
        <v>99.991636798088408</v>
      </c>
    </row>
    <row r="75" spans="1:8" x14ac:dyDescent="0.2">
      <c r="A75" s="17"/>
      <c r="B75" s="27">
        <v>621</v>
      </c>
      <c r="C75" s="20" t="s">
        <v>36</v>
      </c>
      <c r="D75" s="20">
        <v>0</v>
      </c>
      <c r="E75" s="20">
        <v>43</v>
      </c>
      <c r="F75" s="43">
        <v>43.25</v>
      </c>
      <c r="G75" s="20">
        <f t="shared" si="9"/>
        <v>0.25</v>
      </c>
      <c r="H75" s="106">
        <f t="shared" si="6"/>
        <v>100.58139534883721</v>
      </c>
    </row>
    <row r="76" spans="1:8" x14ac:dyDescent="0.2">
      <c r="A76" s="17"/>
      <c r="B76" s="27">
        <v>623</v>
      </c>
      <c r="C76" s="20" t="s">
        <v>171</v>
      </c>
      <c r="D76" s="20">
        <v>0</v>
      </c>
      <c r="E76" s="20">
        <v>31</v>
      </c>
      <c r="F76" s="53">
        <v>30.52</v>
      </c>
      <c r="G76" s="20">
        <f t="shared" si="9"/>
        <v>-0.48000000000000043</v>
      </c>
      <c r="H76" s="106">
        <f t="shared" si="6"/>
        <v>98.451612903225808</v>
      </c>
    </row>
    <row r="77" spans="1:8" x14ac:dyDescent="0.2">
      <c r="A77" s="17"/>
      <c r="B77" s="27">
        <v>625001</v>
      </c>
      <c r="C77" s="20" t="s">
        <v>37</v>
      </c>
      <c r="D77" s="20">
        <v>0</v>
      </c>
      <c r="E77" s="20">
        <v>10</v>
      </c>
      <c r="F77" s="53">
        <v>9.8000000000000007</v>
      </c>
      <c r="G77" s="51">
        <f t="shared" si="9"/>
        <v>-0.19999999999999929</v>
      </c>
      <c r="H77" s="106">
        <f t="shared" si="6"/>
        <v>98.000000000000014</v>
      </c>
    </row>
    <row r="78" spans="1:8" x14ac:dyDescent="0.2">
      <c r="A78" s="17"/>
      <c r="B78" s="27">
        <v>625002</v>
      </c>
      <c r="C78" s="20" t="s">
        <v>38</v>
      </c>
      <c r="D78" s="20">
        <v>0</v>
      </c>
      <c r="E78" s="20">
        <v>103</v>
      </c>
      <c r="F78" s="43">
        <v>103.29</v>
      </c>
      <c r="G78" s="20">
        <f t="shared" si="9"/>
        <v>0.29000000000000625</v>
      </c>
      <c r="H78" s="106">
        <f t="shared" si="6"/>
        <v>100.28155339805826</v>
      </c>
    </row>
    <row r="79" spans="1:8" x14ac:dyDescent="0.2">
      <c r="A79" s="17"/>
      <c r="B79" s="27">
        <v>625003</v>
      </c>
      <c r="C79" s="20" t="s">
        <v>39</v>
      </c>
      <c r="D79" s="20">
        <v>0</v>
      </c>
      <c r="E79" s="20">
        <v>10</v>
      </c>
      <c r="F79" s="43">
        <v>10.07</v>
      </c>
      <c r="G79" s="20">
        <f t="shared" si="9"/>
        <v>7.0000000000000284E-2</v>
      </c>
      <c r="H79" s="106">
        <f t="shared" si="6"/>
        <v>100.70000000000002</v>
      </c>
    </row>
    <row r="80" spans="1:8" x14ac:dyDescent="0.2">
      <c r="A80" s="17"/>
      <c r="B80" s="27">
        <v>625004</v>
      </c>
      <c r="C80" s="20" t="s">
        <v>40</v>
      </c>
      <c r="D80" s="20">
        <v>0</v>
      </c>
      <c r="E80" s="20">
        <v>22</v>
      </c>
      <c r="F80" s="43">
        <v>22.13</v>
      </c>
      <c r="G80" s="20">
        <f t="shared" si="9"/>
        <v>0.12999999999999901</v>
      </c>
      <c r="H80" s="106">
        <f t="shared" si="6"/>
        <v>100.59090909090909</v>
      </c>
    </row>
    <row r="81" spans="1:8" x14ac:dyDescent="0.2">
      <c r="A81" s="17"/>
      <c r="B81" s="27">
        <v>625005</v>
      </c>
      <c r="C81" s="20" t="s">
        <v>41</v>
      </c>
      <c r="D81" s="20">
        <v>0</v>
      </c>
      <c r="E81" s="20">
        <v>7</v>
      </c>
      <c r="F81" s="43">
        <v>7.37</v>
      </c>
      <c r="G81" s="20">
        <f t="shared" si="9"/>
        <v>0.37000000000000011</v>
      </c>
      <c r="H81" s="106">
        <f t="shared" si="6"/>
        <v>105.28571428571429</v>
      </c>
    </row>
    <row r="82" spans="1:8" x14ac:dyDescent="0.2">
      <c r="A82" s="17"/>
      <c r="B82" s="27">
        <v>625007</v>
      </c>
      <c r="C82" s="20" t="s">
        <v>42</v>
      </c>
      <c r="D82" s="20">
        <v>0</v>
      </c>
      <c r="E82" s="20">
        <v>35</v>
      </c>
      <c r="F82" s="43">
        <v>35.04</v>
      </c>
      <c r="G82" s="20">
        <f t="shared" si="9"/>
        <v>3.9999999999999147E-2</v>
      </c>
      <c r="H82" s="106">
        <f t="shared" si="6"/>
        <v>100.11428571428571</v>
      </c>
    </row>
    <row r="83" spans="1:8" x14ac:dyDescent="0.2">
      <c r="A83" s="17"/>
      <c r="B83" s="27">
        <v>631001</v>
      </c>
      <c r="C83" s="20" t="s">
        <v>43</v>
      </c>
      <c r="D83" s="20">
        <v>0</v>
      </c>
      <c r="E83" s="20">
        <v>8</v>
      </c>
      <c r="F83" s="53">
        <v>7.5</v>
      </c>
      <c r="G83" s="51">
        <f t="shared" si="9"/>
        <v>-0.5</v>
      </c>
      <c r="H83" s="106">
        <f t="shared" si="6"/>
        <v>93.75</v>
      </c>
    </row>
    <row r="84" spans="1:8" x14ac:dyDescent="0.2">
      <c r="A84" s="17"/>
      <c r="B84" s="27">
        <v>632003</v>
      </c>
      <c r="C84" s="20" t="s">
        <v>46</v>
      </c>
      <c r="D84" s="20">
        <v>0</v>
      </c>
      <c r="E84" s="20">
        <v>10</v>
      </c>
      <c r="F84" s="43">
        <v>6.44</v>
      </c>
      <c r="G84" s="20">
        <f t="shared" si="9"/>
        <v>-3.5599999999999996</v>
      </c>
      <c r="H84" s="106">
        <f t="shared" si="6"/>
        <v>64.400000000000006</v>
      </c>
    </row>
    <row r="85" spans="1:8" x14ac:dyDescent="0.2">
      <c r="A85" s="17"/>
      <c r="B85" s="27">
        <v>633006</v>
      </c>
      <c r="C85" s="20" t="s">
        <v>77</v>
      </c>
      <c r="D85" s="20">
        <v>0</v>
      </c>
      <c r="E85" s="20">
        <v>173</v>
      </c>
      <c r="F85" s="43">
        <v>172.51</v>
      </c>
      <c r="G85" s="20">
        <f t="shared" si="9"/>
        <v>-0.49000000000000909</v>
      </c>
      <c r="H85" s="106">
        <f t="shared" si="6"/>
        <v>99.716763005780336</v>
      </c>
    </row>
    <row r="86" spans="1:8" x14ac:dyDescent="0.2">
      <c r="A86" s="17"/>
      <c r="B86" s="27">
        <v>637004</v>
      </c>
      <c r="C86" s="20" t="s">
        <v>61</v>
      </c>
      <c r="D86" s="20">
        <v>0</v>
      </c>
      <c r="E86" s="20">
        <v>153</v>
      </c>
      <c r="F86" s="53">
        <v>153</v>
      </c>
      <c r="G86" s="51">
        <f t="shared" si="9"/>
        <v>0</v>
      </c>
      <c r="H86" s="106">
        <f t="shared" si="6"/>
        <v>100</v>
      </c>
    </row>
    <row r="87" spans="1:8" x14ac:dyDescent="0.2">
      <c r="A87" s="17"/>
      <c r="B87" s="27">
        <v>637023</v>
      </c>
      <c r="C87" s="20" t="s">
        <v>68</v>
      </c>
      <c r="D87" s="20">
        <v>0</v>
      </c>
      <c r="E87" s="20">
        <v>1</v>
      </c>
      <c r="F87" s="43">
        <v>0.45</v>
      </c>
      <c r="G87" s="20">
        <f t="shared" si="9"/>
        <v>-0.55000000000000004</v>
      </c>
      <c r="H87" s="106">
        <f t="shared" si="6"/>
        <v>45</v>
      </c>
    </row>
    <row r="88" spans="1:8" ht="13.5" thickBot="1" x14ac:dyDescent="0.25">
      <c r="A88" s="59"/>
      <c r="B88" s="60">
        <v>637027</v>
      </c>
      <c r="C88" s="61" t="s">
        <v>168</v>
      </c>
      <c r="D88" s="61">
        <v>0</v>
      </c>
      <c r="E88" s="61">
        <v>253</v>
      </c>
      <c r="F88" s="108">
        <v>253.32</v>
      </c>
      <c r="G88" s="61">
        <f t="shared" si="9"/>
        <v>0.31999999999999318</v>
      </c>
      <c r="H88" s="109">
        <f t="shared" si="6"/>
        <v>100.12648221343873</v>
      </c>
    </row>
    <row r="89" spans="1:8" x14ac:dyDescent="0.2">
      <c r="A89" s="3"/>
      <c r="B89" s="3"/>
      <c r="C89" s="29"/>
      <c r="D89" s="29"/>
      <c r="E89" s="29"/>
      <c r="F89" s="29"/>
      <c r="G89" s="29"/>
      <c r="H89" s="100"/>
    </row>
    <row r="90" spans="1:8" ht="13.5" thickBot="1" x14ac:dyDescent="0.25">
      <c r="A90" s="3"/>
      <c r="B90" s="3"/>
      <c r="C90" s="29"/>
      <c r="D90" s="29"/>
      <c r="E90" s="29"/>
      <c r="F90" s="29"/>
      <c r="G90" s="29"/>
      <c r="H90" s="100"/>
    </row>
    <row r="91" spans="1:8" x14ac:dyDescent="0.2">
      <c r="A91" s="110" t="s">
        <v>143</v>
      </c>
      <c r="B91" s="111"/>
      <c r="C91" s="112" t="s">
        <v>173</v>
      </c>
      <c r="D91" s="113">
        <f>SUM(D92:D99)</f>
        <v>0</v>
      </c>
      <c r="E91" s="113">
        <f t="shared" ref="E91:F91" si="10">SUM(E92:E99)</f>
        <v>11791</v>
      </c>
      <c r="F91" s="114">
        <f t="shared" si="10"/>
        <v>11789.060000000001</v>
      </c>
      <c r="G91" s="113">
        <f t="shared" si="9"/>
        <v>-1.9399999999986903</v>
      </c>
      <c r="H91" s="115">
        <f t="shared" si="6"/>
        <v>99.983546772962441</v>
      </c>
    </row>
    <row r="92" spans="1:8" x14ac:dyDescent="0.2">
      <c r="A92" s="17"/>
      <c r="B92" s="27">
        <v>611</v>
      </c>
      <c r="C92" s="20" t="s">
        <v>34</v>
      </c>
      <c r="D92" s="20">
        <v>0</v>
      </c>
      <c r="E92" s="20">
        <v>8538</v>
      </c>
      <c r="F92" s="43">
        <v>8537.4599999999991</v>
      </c>
      <c r="G92" s="20">
        <f t="shared" si="9"/>
        <v>-0.54000000000087311</v>
      </c>
      <c r="H92" s="106">
        <f t="shared" si="6"/>
        <v>99.993675333801818</v>
      </c>
    </row>
    <row r="93" spans="1:8" x14ac:dyDescent="0.2">
      <c r="A93" s="17"/>
      <c r="B93" s="27">
        <v>621</v>
      </c>
      <c r="C93" s="20" t="s">
        <v>36</v>
      </c>
      <c r="D93" s="20">
        <v>0</v>
      </c>
      <c r="E93" s="20">
        <v>930</v>
      </c>
      <c r="F93" s="43">
        <v>930.37</v>
      </c>
      <c r="G93" s="20">
        <f t="shared" si="9"/>
        <v>0.37000000000000455</v>
      </c>
      <c r="H93" s="106">
        <f t="shared" si="6"/>
        <v>100.03978494623655</v>
      </c>
    </row>
    <row r="94" spans="1:8" x14ac:dyDescent="0.2">
      <c r="A94" s="17"/>
      <c r="B94" s="27">
        <v>625001</v>
      </c>
      <c r="C94" s="20" t="s">
        <v>37</v>
      </c>
      <c r="D94" s="20">
        <v>0</v>
      </c>
      <c r="E94" s="20">
        <v>131</v>
      </c>
      <c r="F94" s="43">
        <v>130.24</v>
      </c>
      <c r="G94" s="20">
        <f t="shared" si="9"/>
        <v>-0.75999999999999091</v>
      </c>
      <c r="H94" s="106">
        <f t="shared" si="6"/>
        <v>99.419847328244288</v>
      </c>
    </row>
    <row r="95" spans="1:8" x14ac:dyDescent="0.2">
      <c r="A95" s="17"/>
      <c r="B95" s="27">
        <v>625002</v>
      </c>
      <c r="C95" s="20" t="s">
        <v>38</v>
      </c>
      <c r="D95" s="20">
        <v>0</v>
      </c>
      <c r="E95" s="20">
        <v>1303</v>
      </c>
      <c r="F95" s="43">
        <v>1302.53</v>
      </c>
      <c r="G95" s="20">
        <f t="shared" si="9"/>
        <v>-0.47000000000002728</v>
      </c>
      <c r="H95" s="106">
        <f t="shared" si="6"/>
        <v>99.963929393706835</v>
      </c>
    </row>
    <row r="96" spans="1:8" x14ac:dyDescent="0.2">
      <c r="A96" s="17"/>
      <c r="B96" s="27">
        <v>625003</v>
      </c>
      <c r="C96" s="20" t="s">
        <v>39</v>
      </c>
      <c r="D96" s="20">
        <v>0</v>
      </c>
      <c r="E96" s="20">
        <v>74</v>
      </c>
      <c r="F96" s="43">
        <v>74.430000000000007</v>
      </c>
      <c r="G96" s="20">
        <f t="shared" si="9"/>
        <v>0.43000000000000682</v>
      </c>
      <c r="H96" s="106">
        <f t="shared" si="6"/>
        <v>100.58108108108108</v>
      </c>
    </row>
    <row r="97" spans="1:8" x14ac:dyDescent="0.2">
      <c r="A97" s="17"/>
      <c r="B97" s="27">
        <v>625004</v>
      </c>
      <c r="C97" s="20" t="s">
        <v>40</v>
      </c>
      <c r="D97" s="20">
        <v>0</v>
      </c>
      <c r="E97" s="20">
        <v>280</v>
      </c>
      <c r="F97" s="43">
        <v>279.11</v>
      </c>
      <c r="G97" s="20">
        <f t="shared" si="9"/>
        <v>-0.88999999999998636</v>
      </c>
      <c r="H97" s="106">
        <f t="shared" si="6"/>
        <v>99.682142857142864</v>
      </c>
    </row>
    <row r="98" spans="1:8" x14ac:dyDescent="0.2">
      <c r="A98" s="17"/>
      <c r="B98" s="27">
        <v>625005</v>
      </c>
      <c r="C98" s="20" t="s">
        <v>41</v>
      </c>
      <c r="D98" s="20">
        <v>0</v>
      </c>
      <c r="E98" s="20">
        <v>93</v>
      </c>
      <c r="F98" s="43">
        <v>93.02</v>
      </c>
      <c r="G98" s="20">
        <f t="shared" si="9"/>
        <v>1.9999999999996021E-2</v>
      </c>
      <c r="H98" s="106">
        <f t="shared" si="6"/>
        <v>100.02150537634409</v>
      </c>
    </row>
    <row r="99" spans="1:8" x14ac:dyDescent="0.2">
      <c r="A99" s="17"/>
      <c r="B99" s="27">
        <v>625007</v>
      </c>
      <c r="C99" s="20" t="s">
        <v>42</v>
      </c>
      <c r="D99" s="20">
        <v>0</v>
      </c>
      <c r="E99" s="20">
        <v>442</v>
      </c>
      <c r="F99" s="43">
        <v>441.9</v>
      </c>
      <c r="G99" s="51">
        <f t="shared" si="9"/>
        <v>-0.10000000000002274</v>
      </c>
      <c r="H99" s="106">
        <f t="shared" si="6"/>
        <v>99.977375565610856</v>
      </c>
    </row>
    <row r="100" spans="1:8" x14ac:dyDescent="0.2">
      <c r="A100" s="57"/>
      <c r="B100" s="3"/>
      <c r="C100" s="29"/>
      <c r="D100" s="29"/>
      <c r="E100" s="29"/>
      <c r="F100" s="29"/>
      <c r="G100" s="43"/>
      <c r="H100" s="107"/>
    </row>
    <row r="101" spans="1:8" x14ac:dyDescent="0.2">
      <c r="A101" s="116" t="s">
        <v>174</v>
      </c>
      <c r="B101" s="68"/>
      <c r="C101" s="24" t="s">
        <v>175</v>
      </c>
      <c r="D101" s="19">
        <f>SUM(D102:D109)</f>
        <v>0</v>
      </c>
      <c r="E101" s="19">
        <f t="shared" ref="E101" si="11">SUM(E102:E109)</f>
        <v>2080</v>
      </c>
      <c r="F101" s="44">
        <f t="shared" ref="F101" si="12">SUM(F102:F109)</f>
        <v>2080.4900000000002</v>
      </c>
      <c r="G101" s="19">
        <f t="shared" si="9"/>
        <v>0.49000000000023647</v>
      </c>
      <c r="H101" s="105">
        <f t="shared" si="6"/>
        <v>100.0235576923077</v>
      </c>
    </row>
    <row r="102" spans="1:8" x14ac:dyDescent="0.2">
      <c r="A102" s="17"/>
      <c r="B102" s="27">
        <v>611</v>
      </c>
      <c r="C102" s="20" t="s">
        <v>34</v>
      </c>
      <c r="D102" s="20">
        <v>0</v>
      </c>
      <c r="E102" s="20">
        <v>1507</v>
      </c>
      <c r="F102" s="43">
        <v>1506.66</v>
      </c>
      <c r="G102" s="20">
        <f t="shared" si="9"/>
        <v>-0.33999999999991815</v>
      </c>
      <c r="H102" s="106">
        <f t="shared" si="6"/>
        <v>99.977438619774389</v>
      </c>
    </row>
    <row r="103" spans="1:8" x14ac:dyDescent="0.2">
      <c r="A103" s="17"/>
      <c r="B103" s="27">
        <v>621</v>
      </c>
      <c r="C103" s="20" t="s">
        <v>36</v>
      </c>
      <c r="D103" s="20">
        <v>0</v>
      </c>
      <c r="E103" s="20">
        <v>164</v>
      </c>
      <c r="F103" s="43">
        <v>164.19</v>
      </c>
      <c r="G103" s="20">
        <f t="shared" si="9"/>
        <v>0.18999999999999773</v>
      </c>
      <c r="H103" s="106">
        <f t="shared" si="6"/>
        <v>100.11585365853659</v>
      </c>
    </row>
    <row r="104" spans="1:8" x14ac:dyDescent="0.2">
      <c r="A104" s="17"/>
      <c r="B104" s="27">
        <v>625001</v>
      </c>
      <c r="C104" s="20" t="s">
        <v>37</v>
      </c>
      <c r="D104" s="20">
        <v>0</v>
      </c>
      <c r="E104" s="20">
        <v>23</v>
      </c>
      <c r="F104" s="43">
        <v>22.98</v>
      </c>
      <c r="G104" s="20">
        <f t="shared" si="9"/>
        <v>-1.9999999999999574E-2</v>
      </c>
      <c r="H104" s="106">
        <f t="shared" si="6"/>
        <v>99.913043478260875</v>
      </c>
    </row>
    <row r="105" spans="1:8" x14ac:dyDescent="0.2">
      <c r="A105" s="17"/>
      <c r="B105" s="27">
        <v>625002</v>
      </c>
      <c r="C105" s="20" t="s">
        <v>38</v>
      </c>
      <c r="D105" s="20">
        <v>0</v>
      </c>
      <c r="E105" s="20">
        <v>230</v>
      </c>
      <c r="F105" s="43">
        <v>229.85</v>
      </c>
      <c r="G105" s="20">
        <f t="shared" si="9"/>
        <v>-0.15000000000000568</v>
      </c>
      <c r="H105" s="106">
        <f t="shared" si="6"/>
        <v>99.934782608695656</v>
      </c>
    </row>
    <row r="106" spans="1:8" x14ac:dyDescent="0.2">
      <c r="A106" s="17"/>
      <c r="B106" s="27">
        <v>625003</v>
      </c>
      <c r="C106" s="20" t="s">
        <v>39</v>
      </c>
      <c r="D106" s="20">
        <v>0</v>
      </c>
      <c r="E106" s="20">
        <v>13</v>
      </c>
      <c r="F106" s="43">
        <v>13.13</v>
      </c>
      <c r="G106" s="20">
        <f t="shared" si="9"/>
        <v>0.13000000000000078</v>
      </c>
      <c r="H106" s="106">
        <f t="shared" si="6"/>
        <v>101</v>
      </c>
    </row>
    <row r="107" spans="1:8" x14ac:dyDescent="0.2">
      <c r="A107" s="17"/>
      <c r="B107" s="27">
        <v>625004</v>
      </c>
      <c r="C107" s="20" t="s">
        <v>40</v>
      </c>
      <c r="D107" s="20">
        <v>0</v>
      </c>
      <c r="E107" s="20">
        <v>49</v>
      </c>
      <c r="F107" s="43">
        <v>49.25</v>
      </c>
      <c r="G107" s="20">
        <f t="shared" si="9"/>
        <v>0.25</v>
      </c>
      <c r="H107" s="106">
        <f t="shared" si="6"/>
        <v>100.51020408163265</v>
      </c>
    </row>
    <row r="108" spans="1:8" x14ac:dyDescent="0.2">
      <c r="A108" s="17"/>
      <c r="B108" s="27">
        <v>625005</v>
      </c>
      <c r="C108" s="20" t="s">
        <v>41</v>
      </c>
      <c r="D108" s="20">
        <v>0</v>
      </c>
      <c r="E108" s="20">
        <v>16</v>
      </c>
      <c r="F108" s="43">
        <v>16.420000000000002</v>
      </c>
      <c r="G108" s="20">
        <f t="shared" si="9"/>
        <v>0.42000000000000171</v>
      </c>
      <c r="H108" s="106">
        <f t="shared" si="6"/>
        <v>102.62500000000001</v>
      </c>
    </row>
    <row r="109" spans="1:8" ht="13.5" thickBot="1" x14ac:dyDescent="0.25">
      <c r="A109" s="59"/>
      <c r="B109" s="60">
        <v>625007</v>
      </c>
      <c r="C109" s="61" t="s">
        <v>42</v>
      </c>
      <c r="D109" s="61">
        <v>0</v>
      </c>
      <c r="E109" s="61">
        <v>78</v>
      </c>
      <c r="F109" s="108">
        <v>78.010000000000005</v>
      </c>
      <c r="G109" s="61">
        <f t="shared" si="9"/>
        <v>1.0000000000005116E-2</v>
      </c>
      <c r="H109" s="109">
        <f t="shared" si="6"/>
        <v>100.01282051282053</v>
      </c>
    </row>
    <row r="110" spans="1:8" x14ac:dyDescent="0.2">
      <c r="A110" s="3"/>
      <c r="B110" s="3"/>
      <c r="C110" s="29"/>
      <c r="D110" s="29"/>
      <c r="E110" s="29"/>
      <c r="F110" s="29"/>
      <c r="G110" s="29"/>
      <c r="H110" s="100"/>
    </row>
    <row r="111" spans="1:8" ht="13.5" thickBot="1" x14ac:dyDescent="0.25">
      <c r="A111" s="3"/>
      <c r="B111" s="3"/>
      <c r="C111" s="29"/>
      <c r="D111" s="29"/>
      <c r="E111" s="29"/>
      <c r="F111" s="29"/>
      <c r="G111" s="29"/>
      <c r="H111" s="100"/>
    </row>
    <row r="112" spans="1:8" x14ac:dyDescent="0.2">
      <c r="A112" s="110">
        <v>41</v>
      </c>
      <c r="B112" s="111" t="s">
        <v>33</v>
      </c>
      <c r="C112" s="113" t="s">
        <v>176</v>
      </c>
      <c r="D112" s="113">
        <f>SUM(D113:D157)</f>
        <v>51957</v>
      </c>
      <c r="E112" s="113">
        <f>SUM(E113:E157)</f>
        <v>52405</v>
      </c>
      <c r="F112" s="113">
        <f>SUM(F113:F157)</f>
        <v>50840.710000000006</v>
      </c>
      <c r="G112" s="113">
        <f t="shared" si="9"/>
        <v>-1564.2899999999936</v>
      </c>
      <c r="H112" s="115">
        <f t="shared" si="6"/>
        <v>97.014998568838863</v>
      </c>
    </row>
    <row r="113" spans="1:8" x14ac:dyDescent="0.2">
      <c r="A113" s="17"/>
      <c r="B113" s="27">
        <v>611</v>
      </c>
      <c r="C113" s="20" t="s">
        <v>34</v>
      </c>
      <c r="D113" s="20">
        <v>22715</v>
      </c>
      <c r="E113" s="20">
        <v>23900</v>
      </c>
      <c r="F113" s="20">
        <v>23875.75</v>
      </c>
      <c r="G113" s="20">
        <f t="shared" si="9"/>
        <v>-24.25</v>
      </c>
      <c r="H113" s="106">
        <f t="shared" si="6"/>
        <v>99.898535564853546</v>
      </c>
    </row>
    <row r="114" spans="1:8" x14ac:dyDescent="0.2">
      <c r="A114" s="17"/>
      <c r="B114" s="25">
        <v>612001</v>
      </c>
      <c r="C114" s="20" t="s">
        <v>35</v>
      </c>
      <c r="D114" s="20">
        <v>1608</v>
      </c>
      <c r="E114" s="20">
        <v>1200</v>
      </c>
      <c r="F114" s="20">
        <v>1182.51</v>
      </c>
      <c r="G114" s="20">
        <f t="shared" si="9"/>
        <v>-17.490000000000009</v>
      </c>
      <c r="H114" s="106">
        <f t="shared" si="6"/>
        <v>98.542500000000004</v>
      </c>
    </row>
    <row r="115" spans="1:8" x14ac:dyDescent="0.2">
      <c r="A115" s="17"/>
      <c r="B115" s="27">
        <v>621</v>
      </c>
      <c r="C115" s="20" t="s">
        <v>36</v>
      </c>
      <c r="D115" s="20">
        <v>2491</v>
      </c>
      <c r="E115" s="20">
        <v>2350</v>
      </c>
      <c r="F115" s="51">
        <v>2349.1</v>
      </c>
      <c r="G115" s="51">
        <f t="shared" si="9"/>
        <v>-0.90000000000009095</v>
      </c>
      <c r="H115" s="106">
        <f t="shared" si="6"/>
        <v>99.961702127659564</v>
      </c>
    </row>
    <row r="116" spans="1:8" x14ac:dyDescent="0.2">
      <c r="A116" s="17"/>
      <c r="B116" s="27">
        <v>625001</v>
      </c>
      <c r="C116" s="20" t="s">
        <v>37</v>
      </c>
      <c r="D116" s="20">
        <v>340</v>
      </c>
      <c r="E116" s="20">
        <v>340</v>
      </c>
      <c r="F116" s="20">
        <v>296.86</v>
      </c>
      <c r="G116" s="20">
        <f t="shared" si="9"/>
        <v>-43.139999999999986</v>
      </c>
      <c r="H116" s="106">
        <f t="shared" si="6"/>
        <v>87.311764705882354</v>
      </c>
    </row>
    <row r="117" spans="1:8" x14ac:dyDescent="0.2">
      <c r="A117" s="17"/>
      <c r="B117" s="27">
        <v>625002</v>
      </c>
      <c r="C117" s="20" t="s">
        <v>38</v>
      </c>
      <c r="D117" s="20">
        <v>3550</v>
      </c>
      <c r="E117" s="20">
        <v>3500</v>
      </c>
      <c r="F117" s="20">
        <v>3485.18</v>
      </c>
      <c r="G117" s="20">
        <f t="shared" si="9"/>
        <v>-14.820000000000164</v>
      </c>
      <c r="H117" s="106">
        <f t="shared" si="6"/>
        <v>99.576571428571427</v>
      </c>
    </row>
    <row r="118" spans="1:8" x14ac:dyDescent="0.2">
      <c r="A118" s="17"/>
      <c r="B118" s="27">
        <v>625003</v>
      </c>
      <c r="C118" s="20" t="s">
        <v>39</v>
      </c>
      <c r="D118" s="20">
        <v>250</v>
      </c>
      <c r="E118" s="20">
        <v>250</v>
      </c>
      <c r="F118" s="20">
        <v>210.08</v>
      </c>
      <c r="G118" s="20">
        <f t="shared" si="9"/>
        <v>-39.919999999999987</v>
      </c>
      <c r="H118" s="106">
        <f t="shared" si="6"/>
        <v>84.032000000000011</v>
      </c>
    </row>
    <row r="119" spans="1:8" x14ac:dyDescent="0.2">
      <c r="A119" s="17"/>
      <c r="B119" s="27">
        <v>625004</v>
      </c>
      <c r="C119" s="20" t="s">
        <v>40</v>
      </c>
      <c r="D119" s="20">
        <v>750</v>
      </c>
      <c r="E119" s="20">
        <v>750</v>
      </c>
      <c r="F119" s="20">
        <v>746.31</v>
      </c>
      <c r="G119" s="20">
        <f t="shared" si="9"/>
        <v>-3.6900000000000546</v>
      </c>
      <c r="H119" s="106">
        <f t="shared" si="6"/>
        <v>99.507999999999996</v>
      </c>
    </row>
    <row r="120" spans="1:8" x14ac:dyDescent="0.2">
      <c r="A120" s="17"/>
      <c r="B120" s="27">
        <v>625005</v>
      </c>
      <c r="C120" s="20" t="s">
        <v>41</v>
      </c>
      <c r="D120" s="20">
        <v>250</v>
      </c>
      <c r="E120" s="20">
        <v>250</v>
      </c>
      <c r="F120" s="20">
        <v>240.97</v>
      </c>
      <c r="G120" s="20">
        <f t="shared" si="9"/>
        <v>-9.0300000000000011</v>
      </c>
      <c r="H120" s="106">
        <f t="shared" si="6"/>
        <v>96.387999999999991</v>
      </c>
    </row>
    <row r="121" spans="1:8" x14ac:dyDescent="0.2">
      <c r="A121" s="17"/>
      <c r="B121" s="27">
        <v>625007</v>
      </c>
      <c r="C121" s="20" t="s">
        <v>42</v>
      </c>
      <c r="D121" s="20">
        <v>1160</v>
      </c>
      <c r="E121" s="20">
        <v>1100</v>
      </c>
      <c r="F121" s="20">
        <v>1086.3800000000001</v>
      </c>
      <c r="G121" s="20">
        <f t="shared" si="9"/>
        <v>-13.619999999999891</v>
      </c>
      <c r="H121" s="106">
        <f t="shared" si="6"/>
        <v>98.761818181818199</v>
      </c>
    </row>
    <row r="122" spans="1:8" x14ac:dyDescent="0.2">
      <c r="A122" s="17"/>
      <c r="B122" s="27">
        <v>631001</v>
      </c>
      <c r="C122" s="20" t="s">
        <v>43</v>
      </c>
      <c r="D122" s="20">
        <v>100</v>
      </c>
      <c r="E122" s="20">
        <v>70</v>
      </c>
      <c r="F122" s="51">
        <v>47.9</v>
      </c>
      <c r="G122" s="51">
        <f t="shared" si="9"/>
        <v>-22.1</v>
      </c>
      <c r="H122" s="106">
        <f t="shared" si="6"/>
        <v>68.428571428571431</v>
      </c>
    </row>
    <row r="123" spans="1:8" x14ac:dyDescent="0.2">
      <c r="A123" s="17"/>
      <c r="B123" s="27">
        <v>632001</v>
      </c>
      <c r="C123" s="20" t="s">
        <v>44</v>
      </c>
      <c r="D123" s="26">
        <v>1100</v>
      </c>
      <c r="E123" s="20">
        <v>1100</v>
      </c>
      <c r="F123" s="71">
        <v>1072.5999999999999</v>
      </c>
      <c r="G123" s="51">
        <f t="shared" si="9"/>
        <v>-27.400000000000091</v>
      </c>
      <c r="H123" s="106">
        <f t="shared" si="6"/>
        <v>97.509090909090901</v>
      </c>
    </row>
    <row r="124" spans="1:8" x14ac:dyDescent="0.2">
      <c r="A124" s="17"/>
      <c r="B124" s="27">
        <v>632002</v>
      </c>
      <c r="C124" s="20" t="s">
        <v>45</v>
      </c>
      <c r="D124" s="20">
        <v>80</v>
      </c>
      <c r="E124" s="26">
        <v>30</v>
      </c>
      <c r="F124" s="51">
        <v>19.600000000000001</v>
      </c>
      <c r="G124" s="51">
        <f t="shared" si="9"/>
        <v>-10.399999999999999</v>
      </c>
      <c r="H124" s="106">
        <f t="shared" si="6"/>
        <v>65.333333333333343</v>
      </c>
    </row>
    <row r="125" spans="1:8" x14ac:dyDescent="0.2">
      <c r="A125" s="17"/>
      <c r="B125" s="27">
        <v>632003</v>
      </c>
      <c r="C125" s="20" t="s">
        <v>46</v>
      </c>
      <c r="D125" s="20">
        <v>1200</v>
      </c>
      <c r="E125" s="20">
        <v>1200</v>
      </c>
      <c r="F125" s="20">
        <v>1044.42</v>
      </c>
      <c r="G125" s="20">
        <f t="shared" si="9"/>
        <v>-155.57999999999993</v>
      </c>
      <c r="H125" s="106">
        <f t="shared" si="6"/>
        <v>87.035000000000011</v>
      </c>
    </row>
    <row r="126" spans="1:8" x14ac:dyDescent="0.2">
      <c r="A126" s="17"/>
      <c r="B126" s="27">
        <v>633001</v>
      </c>
      <c r="C126" s="20" t="s">
        <v>47</v>
      </c>
      <c r="D126" s="20">
        <v>300</v>
      </c>
      <c r="E126" s="20">
        <v>350</v>
      </c>
      <c r="F126" s="51">
        <v>341</v>
      </c>
      <c r="G126" s="51">
        <f t="shared" si="9"/>
        <v>-9</v>
      </c>
      <c r="H126" s="106">
        <f t="shared" si="6"/>
        <v>97.428571428571431</v>
      </c>
    </row>
    <row r="127" spans="1:8" x14ac:dyDescent="0.2">
      <c r="A127" s="17"/>
      <c r="B127" s="27">
        <v>633002</v>
      </c>
      <c r="C127" s="20" t="s">
        <v>166</v>
      </c>
      <c r="D127" s="20">
        <v>800</v>
      </c>
      <c r="E127" s="20">
        <v>150</v>
      </c>
      <c r="F127" s="51">
        <v>102</v>
      </c>
      <c r="G127" s="51">
        <f t="shared" si="9"/>
        <v>-48</v>
      </c>
      <c r="H127" s="106">
        <f t="shared" si="6"/>
        <v>68</v>
      </c>
    </row>
    <row r="128" spans="1:8" x14ac:dyDescent="0.2">
      <c r="A128" s="17"/>
      <c r="B128" s="27">
        <v>633006</v>
      </c>
      <c r="C128" s="20" t="s">
        <v>48</v>
      </c>
      <c r="D128" s="20">
        <v>1200</v>
      </c>
      <c r="E128" s="20">
        <v>1000</v>
      </c>
      <c r="F128" s="20">
        <v>1053.48</v>
      </c>
      <c r="G128" s="20">
        <f t="shared" si="9"/>
        <v>53.480000000000018</v>
      </c>
      <c r="H128" s="106">
        <f t="shared" si="6"/>
        <v>105.348</v>
      </c>
    </row>
    <row r="129" spans="1:8" x14ac:dyDescent="0.2">
      <c r="A129" s="17"/>
      <c r="B129" s="27">
        <v>633009</v>
      </c>
      <c r="C129" s="20" t="s">
        <v>49</v>
      </c>
      <c r="D129" s="20">
        <v>500</v>
      </c>
      <c r="E129" s="20">
        <v>250</v>
      </c>
      <c r="F129" s="20">
        <v>240.79</v>
      </c>
      <c r="G129" s="20">
        <f t="shared" si="9"/>
        <v>-9.210000000000008</v>
      </c>
      <c r="H129" s="106">
        <f t="shared" si="6"/>
        <v>96.316000000000003</v>
      </c>
    </row>
    <row r="130" spans="1:8" x14ac:dyDescent="0.2">
      <c r="A130" s="17"/>
      <c r="B130" s="27">
        <v>633010</v>
      </c>
      <c r="C130" s="20" t="s">
        <v>50</v>
      </c>
      <c r="D130" s="20">
        <v>100</v>
      </c>
      <c r="E130" s="20">
        <v>100</v>
      </c>
      <c r="F130" s="20">
        <v>99.69</v>
      </c>
      <c r="G130" s="20">
        <f t="shared" si="9"/>
        <v>-0.31000000000000227</v>
      </c>
      <c r="H130" s="106">
        <f t="shared" si="6"/>
        <v>99.69</v>
      </c>
    </row>
    <row r="131" spans="1:8" x14ac:dyDescent="0.2">
      <c r="A131" s="17"/>
      <c r="B131" s="27">
        <v>633015</v>
      </c>
      <c r="C131" s="20" t="s">
        <v>51</v>
      </c>
      <c r="D131" s="20">
        <v>500</v>
      </c>
      <c r="E131" s="20">
        <v>850</v>
      </c>
      <c r="F131" s="20">
        <v>843.53</v>
      </c>
      <c r="G131" s="20">
        <f t="shared" si="9"/>
        <v>-6.4700000000000273</v>
      </c>
      <c r="H131" s="106">
        <f t="shared" ref="H131:H195" si="13">+F131/E131*100</f>
        <v>99.238823529411761</v>
      </c>
    </row>
    <row r="132" spans="1:8" x14ac:dyDescent="0.2">
      <c r="A132" s="17"/>
      <c r="B132" s="27">
        <v>633016</v>
      </c>
      <c r="C132" s="20" t="s">
        <v>52</v>
      </c>
      <c r="D132" s="20">
        <v>500</v>
      </c>
      <c r="E132" s="20">
        <v>500</v>
      </c>
      <c r="F132" s="20">
        <v>173.97</v>
      </c>
      <c r="G132" s="20">
        <f t="shared" si="9"/>
        <v>-326.02999999999997</v>
      </c>
      <c r="H132" s="106">
        <f t="shared" si="13"/>
        <v>34.793999999999997</v>
      </c>
    </row>
    <row r="133" spans="1:8" x14ac:dyDescent="0.2">
      <c r="A133" s="17"/>
      <c r="B133" s="27">
        <v>634001</v>
      </c>
      <c r="C133" s="20" t="s">
        <v>55</v>
      </c>
      <c r="D133" s="20">
        <v>1000</v>
      </c>
      <c r="E133" s="20">
        <v>900</v>
      </c>
      <c r="F133" s="51">
        <v>914.6</v>
      </c>
      <c r="G133" s="51">
        <f t="shared" ref="G133:G196" si="14">+F133-E133</f>
        <v>14.600000000000023</v>
      </c>
      <c r="H133" s="106">
        <f t="shared" si="13"/>
        <v>101.62222222222222</v>
      </c>
    </row>
    <row r="134" spans="1:8" x14ac:dyDescent="0.2">
      <c r="A134" s="17"/>
      <c r="B134" s="27">
        <v>634002</v>
      </c>
      <c r="C134" s="20" t="s">
        <v>56</v>
      </c>
      <c r="D134" s="20">
        <v>600</v>
      </c>
      <c r="E134" s="20">
        <v>500</v>
      </c>
      <c r="F134" s="51">
        <v>456.5</v>
      </c>
      <c r="G134" s="51">
        <f t="shared" si="14"/>
        <v>-43.5</v>
      </c>
      <c r="H134" s="106">
        <f t="shared" si="13"/>
        <v>91.3</v>
      </c>
    </row>
    <row r="135" spans="1:8" x14ac:dyDescent="0.2">
      <c r="A135" s="17"/>
      <c r="B135" s="27">
        <v>634003</v>
      </c>
      <c r="C135" s="20" t="s">
        <v>53</v>
      </c>
      <c r="D135" s="20">
        <v>200</v>
      </c>
      <c r="E135" s="20">
        <v>150</v>
      </c>
      <c r="F135" s="20">
        <v>119.55</v>
      </c>
      <c r="G135" s="20">
        <f t="shared" si="14"/>
        <v>-30.450000000000003</v>
      </c>
      <c r="H135" s="106">
        <f t="shared" si="13"/>
        <v>79.699999999999989</v>
      </c>
    </row>
    <row r="136" spans="1:8" x14ac:dyDescent="0.2">
      <c r="A136" s="17"/>
      <c r="B136" s="27">
        <v>634005</v>
      </c>
      <c r="C136" s="20" t="s">
        <v>54</v>
      </c>
      <c r="D136" s="20">
        <v>70</v>
      </c>
      <c r="E136" s="20">
        <v>10</v>
      </c>
      <c r="F136" s="51">
        <v>0</v>
      </c>
      <c r="G136" s="51">
        <f t="shared" si="14"/>
        <v>-10</v>
      </c>
      <c r="H136" s="106">
        <f t="shared" si="13"/>
        <v>0</v>
      </c>
    </row>
    <row r="137" spans="1:8" x14ac:dyDescent="0.2">
      <c r="A137" s="17"/>
      <c r="B137" s="27">
        <v>635002</v>
      </c>
      <c r="C137" s="20" t="s">
        <v>57</v>
      </c>
      <c r="D137" s="20">
        <v>200</v>
      </c>
      <c r="E137" s="20">
        <v>400</v>
      </c>
      <c r="F137" s="20">
        <v>382.17</v>
      </c>
      <c r="G137" s="20">
        <f t="shared" si="14"/>
        <v>-17.829999999999984</v>
      </c>
      <c r="H137" s="106">
        <f t="shared" si="13"/>
        <v>95.542500000000004</v>
      </c>
    </row>
    <row r="138" spans="1:8" x14ac:dyDescent="0.2">
      <c r="A138" s="17"/>
      <c r="B138" s="27">
        <v>635004</v>
      </c>
      <c r="C138" s="20" t="s">
        <v>177</v>
      </c>
      <c r="D138" s="20">
        <v>0</v>
      </c>
      <c r="E138" s="20">
        <v>202</v>
      </c>
      <c r="F138" s="51">
        <v>0</v>
      </c>
      <c r="G138" s="51">
        <f t="shared" si="14"/>
        <v>-202</v>
      </c>
      <c r="H138" s="106">
        <f t="shared" si="13"/>
        <v>0</v>
      </c>
    </row>
    <row r="139" spans="1:8" x14ac:dyDescent="0.2">
      <c r="A139" s="17"/>
      <c r="B139" s="27">
        <v>635005</v>
      </c>
      <c r="C139" s="20" t="s">
        <v>178</v>
      </c>
      <c r="D139" s="20">
        <v>150</v>
      </c>
      <c r="E139" s="20">
        <v>100</v>
      </c>
      <c r="F139" s="20">
        <v>96.54</v>
      </c>
      <c r="G139" s="20">
        <f t="shared" si="14"/>
        <v>-3.4599999999999937</v>
      </c>
      <c r="H139" s="106">
        <f t="shared" si="13"/>
        <v>96.54</v>
      </c>
    </row>
    <row r="140" spans="1:8" x14ac:dyDescent="0.2">
      <c r="A140" s="17"/>
      <c r="B140" s="27">
        <v>635006</v>
      </c>
      <c r="C140" s="20" t="s">
        <v>85</v>
      </c>
      <c r="D140" s="20">
        <v>500</v>
      </c>
      <c r="E140" s="20">
        <v>1567</v>
      </c>
      <c r="F140" s="20">
        <v>1567.25</v>
      </c>
      <c r="G140" s="20">
        <f t="shared" si="14"/>
        <v>0.25</v>
      </c>
      <c r="H140" s="106">
        <f t="shared" si="13"/>
        <v>100.01595405232928</v>
      </c>
    </row>
    <row r="141" spans="1:8" x14ac:dyDescent="0.2">
      <c r="A141" s="17"/>
      <c r="B141" s="27">
        <v>635007</v>
      </c>
      <c r="C141" s="20" t="s">
        <v>128</v>
      </c>
      <c r="D141" s="20">
        <v>0</v>
      </c>
      <c r="E141" s="20">
        <v>0</v>
      </c>
      <c r="F141" s="20">
        <v>95.89</v>
      </c>
      <c r="G141" s="20">
        <f t="shared" si="14"/>
        <v>95.89</v>
      </c>
      <c r="H141" s="106"/>
    </row>
    <row r="142" spans="1:8" x14ac:dyDescent="0.2">
      <c r="A142" s="17"/>
      <c r="B142" s="27">
        <v>637001</v>
      </c>
      <c r="C142" s="20" t="s">
        <v>58</v>
      </c>
      <c r="D142" s="20">
        <v>200</v>
      </c>
      <c r="E142" s="20">
        <v>300</v>
      </c>
      <c r="F142" s="51">
        <v>214</v>
      </c>
      <c r="G142" s="51">
        <f t="shared" si="14"/>
        <v>-86</v>
      </c>
      <c r="H142" s="106">
        <f t="shared" si="13"/>
        <v>71.333333333333343</v>
      </c>
    </row>
    <row r="143" spans="1:8" x14ac:dyDescent="0.2">
      <c r="A143" s="17"/>
      <c r="B143" s="27">
        <v>637002</v>
      </c>
      <c r="C143" s="20" t="s">
        <v>59</v>
      </c>
      <c r="D143" s="20">
        <v>1000</v>
      </c>
      <c r="E143" s="20">
        <v>1500</v>
      </c>
      <c r="F143" s="20">
        <v>1527.15</v>
      </c>
      <c r="G143" s="20">
        <f t="shared" si="14"/>
        <v>27.150000000000091</v>
      </c>
      <c r="H143" s="106">
        <f t="shared" si="13"/>
        <v>101.81</v>
      </c>
    </row>
    <row r="144" spans="1:8" x14ac:dyDescent="0.2">
      <c r="A144" s="17"/>
      <c r="B144" s="27">
        <v>637003</v>
      </c>
      <c r="C144" s="20" t="s">
        <v>60</v>
      </c>
      <c r="D144" s="20">
        <v>900</v>
      </c>
      <c r="E144" s="20">
        <v>500</v>
      </c>
      <c r="F144" s="51">
        <v>347.5</v>
      </c>
      <c r="G144" s="51">
        <f t="shared" si="14"/>
        <v>-152.5</v>
      </c>
      <c r="H144" s="106">
        <f t="shared" si="13"/>
        <v>69.5</v>
      </c>
    </row>
    <row r="145" spans="1:8" x14ac:dyDescent="0.2">
      <c r="A145" s="17"/>
      <c r="B145" s="27">
        <v>637004</v>
      </c>
      <c r="C145" s="20" t="s">
        <v>61</v>
      </c>
      <c r="D145" s="20">
        <v>500</v>
      </c>
      <c r="E145" s="20">
        <v>410</v>
      </c>
      <c r="F145" s="20">
        <v>400.11</v>
      </c>
      <c r="G145" s="20">
        <f t="shared" si="14"/>
        <v>-9.8899999999999864</v>
      </c>
      <c r="H145" s="106">
        <f t="shared" si="13"/>
        <v>97.587804878048772</v>
      </c>
    </row>
    <row r="146" spans="1:8" x14ac:dyDescent="0.2">
      <c r="A146" s="17"/>
      <c r="B146" s="27">
        <v>637005</v>
      </c>
      <c r="C146" s="20" t="s">
        <v>62</v>
      </c>
      <c r="D146" s="20">
        <v>1500</v>
      </c>
      <c r="E146" s="20">
        <v>2300</v>
      </c>
      <c r="F146" s="20">
        <v>2275.92</v>
      </c>
      <c r="G146" s="20">
        <f t="shared" si="14"/>
        <v>-24.079999999999927</v>
      </c>
      <c r="H146" s="106">
        <f t="shared" si="13"/>
        <v>98.953043478260867</v>
      </c>
    </row>
    <row r="147" spans="1:8" x14ac:dyDescent="0.2">
      <c r="A147" s="17"/>
      <c r="B147" s="27">
        <v>637009</v>
      </c>
      <c r="C147" s="20" t="s">
        <v>63</v>
      </c>
      <c r="D147" s="20">
        <v>33</v>
      </c>
      <c r="E147" s="20">
        <v>0</v>
      </c>
      <c r="F147" s="51">
        <v>0</v>
      </c>
      <c r="G147" s="51">
        <f t="shared" si="14"/>
        <v>0</v>
      </c>
      <c r="H147" s="106"/>
    </row>
    <row r="148" spans="1:8" x14ac:dyDescent="0.2">
      <c r="A148" s="17"/>
      <c r="B148" s="27">
        <v>637011</v>
      </c>
      <c r="C148" s="20" t="s">
        <v>64</v>
      </c>
      <c r="D148" s="20">
        <v>700</v>
      </c>
      <c r="E148" s="20">
        <v>0</v>
      </c>
      <c r="F148" s="51">
        <v>0</v>
      </c>
      <c r="G148" s="51">
        <f t="shared" si="14"/>
        <v>0</v>
      </c>
      <c r="H148" s="106"/>
    </row>
    <row r="149" spans="1:8" x14ac:dyDescent="0.2">
      <c r="A149" s="17"/>
      <c r="B149" s="27">
        <v>637014</v>
      </c>
      <c r="C149" s="20" t="s">
        <v>65</v>
      </c>
      <c r="D149" s="20">
        <v>1600</v>
      </c>
      <c r="E149" s="20">
        <v>1600</v>
      </c>
      <c r="F149" s="20">
        <v>1556.18</v>
      </c>
      <c r="G149" s="20">
        <f t="shared" si="14"/>
        <v>-43.819999999999936</v>
      </c>
      <c r="H149" s="106">
        <f t="shared" si="13"/>
        <v>97.261250000000004</v>
      </c>
    </row>
    <row r="150" spans="1:8" x14ac:dyDescent="0.2">
      <c r="A150" s="17"/>
      <c r="B150" s="27">
        <v>637015</v>
      </c>
      <c r="C150" s="20" t="s">
        <v>66</v>
      </c>
      <c r="D150" s="20">
        <v>400</v>
      </c>
      <c r="E150" s="20">
        <v>400</v>
      </c>
      <c r="F150" s="20">
        <v>353.83</v>
      </c>
      <c r="G150" s="20">
        <f t="shared" si="14"/>
        <v>-46.170000000000016</v>
      </c>
      <c r="H150" s="106">
        <f t="shared" si="13"/>
        <v>88.457499999999996</v>
      </c>
    </row>
    <row r="151" spans="1:8" x14ac:dyDescent="0.2">
      <c r="A151" s="17"/>
      <c r="B151" s="27">
        <v>637016</v>
      </c>
      <c r="C151" s="20" t="s">
        <v>67</v>
      </c>
      <c r="D151" s="20">
        <v>80</v>
      </c>
      <c r="E151" s="20">
        <v>100</v>
      </c>
      <c r="F151" s="20">
        <v>98.78</v>
      </c>
      <c r="G151" s="20">
        <f t="shared" si="14"/>
        <v>-1.2199999999999989</v>
      </c>
      <c r="H151" s="106">
        <f t="shared" si="13"/>
        <v>98.78</v>
      </c>
    </row>
    <row r="152" spans="1:8" x14ac:dyDescent="0.2">
      <c r="A152" s="17"/>
      <c r="B152" s="27">
        <v>637023</v>
      </c>
      <c r="C152" s="20" t="s">
        <v>68</v>
      </c>
      <c r="D152" s="20">
        <v>30</v>
      </c>
      <c r="E152" s="20">
        <v>0</v>
      </c>
      <c r="F152" s="51">
        <v>16.5</v>
      </c>
      <c r="G152" s="51">
        <f t="shared" si="14"/>
        <v>16.5</v>
      </c>
      <c r="H152" s="106"/>
    </row>
    <row r="153" spans="1:8" x14ac:dyDescent="0.2">
      <c r="A153" s="17"/>
      <c r="B153" s="27">
        <v>637026</v>
      </c>
      <c r="C153" s="20" t="s">
        <v>69</v>
      </c>
      <c r="D153" s="20">
        <v>1500</v>
      </c>
      <c r="E153" s="20">
        <v>1000</v>
      </c>
      <c r="F153" s="51">
        <v>712.8</v>
      </c>
      <c r="G153" s="20">
        <f t="shared" si="14"/>
        <v>-287.20000000000005</v>
      </c>
      <c r="H153" s="106">
        <f t="shared" si="13"/>
        <v>71.28</v>
      </c>
    </row>
    <row r="154" spans="1:8" x14ac:dyDescent="0.2">
      <c r="A154" s="17"/>
      <c r="B154" s="27">
        <v>637027</v>
      </c>
      <c r="C154" s="20" t="s">
        <v>168</v>
      </c>
      <c r="D154" s="20">
        <v>0</v>
      </c>
      <c r="E154" s="20">
        <v>100</v>
      </c>
      <c r="F154" s="51">
        <v>74</v>
      </c>
      <c r="G154" s="51">
        <f t="shared" si="14"/>
        <v>-26</v>
      </c>
      <c r="H154" s="106">
        <f t="shared" si="13"/>
        <v>74</v>
      </c>
    </row>
    <row r="155" spans="1:8" x14ac:dyDescent="0.2">
      <c r="A155" s="17"/>
      <c r="B155" s="27">
        <v>637035</v>
      </c>
      <c r="C155" s="20" t="s">
        <v>129</v>
      </c>
      <c r="D155" s="20">
        <v>0</v>
      </c>
      <c r="E155" s="20">
        <v>26</v>
      </c>
      <c r="F155" s="20">
        <v>26.22</v>
      </c>
      <c r="G155" s="20">
        <f t="shared" si="14"/>
        <v>0.21999999999999886</v>
      </c>
      <c r="H155" s="106">
        <f t="shared" si="13"/>
        <v>100.84615384615385</v>
      </c>
    </row>
    <row r="156" spans="1:8" x14ac:dyDescent="0.2">
      <c r="A156" s="17"/>
      <c r="B156" s="27">
        <v>641006</v>
      </c>
      <c r="C156" s="20" t="s">
        <v>70</v>
      </c>
      <c r="D156" s="20">
        <v>100</v>
      </c>
      <c r="E156" s="20">
        <v>100</v>
      </c>
      <c r="F156" s="51">
        <v>93.1</v>
      </c>
      <c r="G156" s="20">
        <f t="shared" si="14"/>
        <v>-6.9000000000000057</v>
      </c>
      <c r="H156" s="106">
        <f t="shared" si="13"/>
        <v>93.1</v>
      </c>
    </row>
    <row r="157" spans="1:8" x14ac:dyDescent="0.2">
      <c r="A157" s="17"/>
      <c r="B157" s="27">
        <v>642006</v>
      </c>
      <c r="C157" s="20" t="s">
        <v>71</v>
      </c>
      <c r="D157" s="20">
        <v>1200</v>
      </c>
      <c r="E157" s="20">
        <v>1000</v>
      </c>
      <c r="F157" s="20">
        <v>1000</v>
      </c>
      <c r="G157" s="51">
        <f t="shared" si="14"/>
        <v>0</v>
      </c>
      <c r="H157" s="106">
        <f t="shared" si="13"/>
        <v>100</v>
      </c>
    </row>
    <row r="158" spans="1:8" x14ac:dyDescent="0.2">
      <c r="A158" s="17"/>
      <c r="B158" s="20"/>
      <c r="C158" s="20"/>
      <c r="D158" s="20"/>
      <c r="E158" s="20"/>
      <c r="F158" s="20"/>
      <c r="G158" s="20"/>
      <c r="H158" s="106"/>
    </row>
    <row r="159" spans="1:8" x14ac:dyDescent="0.2">
      <c r="A159" s="116">
        <v>41</v>
      </c>
      <c r="B159" s="72">
        <v>37257</v>
      </c>
      <c r="C159" s="19" t="s">
        <v>72</v>
      </c>
      <c r="D159" s="19">
        <f>SUM(D160:D160)</f>
        <v>1000</v>
      </c>
      <c r="E159" s="19">
        <f>SUM(E160:E160)</f>
        <v>500</v>
      </c>
      <c r="F159" s="19">
        <f>SUM(F160:F160)</f>
        <v>393.41</v>
      </c>
      <c r="G159" s="19">
        <f t="shared" si="14"/>
        <v>-106.58999999999997</v>
      </c>
      <c r="H159" s="105">
        <f t="shared" si="13"/>
        <v>78.682000000000002</v>
      </c>
    </row>
    <row r="160" spans="1:8" ht="13.5" thickBot="1" x14ac:dyDescent="0.25">
      <c r="A160" s="59"/>
      <c r="B160" s="60">
        <v>637012</v>
      </c>
      <c r="C160" s="61" t="s">
        <v>73</v>
      </c>
      <c r="D160" s="61">
        <v>1000</v>
      </c>
      <c r="E160" s="61">
        <v>500</v>
      </c>
      <c r="F160" s="61">
        <v>393.41</v>
      </c>
      <c r="G160" s="61">
        <f t="shared" si="14"/>
        <v>-106.58999999999997</v>
      </c>
      <c r="H160" s="109">
        <f t="shared" si="13"/>
        <v>78.682000000000002</v>
      </c>
    </row>
    <row r="161" spans="1:8" x14ac:dyDescent="0.2">
      <c r="A161" s="3"/>
      <c r="B161" s="3"/>
      <c r="C161" s="29"/>
      <c r="D161" s="29"/>
      <c r="E161" s="29"/>
      <c r="F161" s="29"/>
      <c r="G161" s="29"/>
      <c r="H161" s="100"/>
    </row>
    <row r="162" spans="1:8" x14ac:dyDescent="0.2">
      <c r="A162" s="3"/>
      <c r="B162" s="3"/>
      <c r="C162" s="29"/>
      <c r="D162" s="29"/>
      <c r="E162" s="29"/>
      <c r="F162" s="29"/>
      <c r="G162" s="29"/>
      <c r="H162" s="100"/>
    </row>
    <row r="163" spans="1:8" x14ac:dyDescent="0.2">
      <c r="A163" s="3"/>
      <c r="B163" s="3"/>
      <c r="C163" s="29"/>
      <c r="D163" s="29"/>
      <c r="E163" s="29"/>
      <c r="F163" s="29"/>
      <c r="G163" s="29"/>
      <c r="H163" s="100"/>
    </row>
    <row r="164" spans="1:8" x14ac:dyDescent="0.2">
      <c r="A164" s="3"/>
      <c r="B164" s="3"/>
      <c r="C164" s="29"/>
      <c r="D164" s="29"/>
      <c r="E164" s="29"/>
      <c r="F164" s="29"/>
      <c r="G164" s="29"/>
      <c r="H164" s="100"/>
    </row>
    <row r="165" spans="1:8" ht="13.5" thickBot="1" x14ac:dyDescent="0.25">
      <c r="A165" s="52"/>
      <c r="B165" s="29"/>
      <c r="C165" s="29"/>
      <c r="D165" s="29"/>
      <c r="E165" s="29"/>
      <c r="F165" s="29"/>
      <c r="G165" s="29"/>
      <c r="H165" s="100"/>
    </row>
    <row r="166" spans="1:8" x14ac:dyDescent="0.2">
      <c r="A166" s="110">
        <v>41</v>
      </c>
      <c r="B166" s="117" t="s">
        <v>74</v>
      </c>
      <c r="C166" s="113" t="s">
        <v>75</v>
      </c>
      <c r="D166" s="113">
        <f>SUM(D167:D174)</f>
        <v>1940</v>
      </c>
      <c r="E166" s="113">
        <f>SUM(E167:E174)</f>
        <v>2192</v>
      </c>
      <c r="F166" s="114">
        <f>SUM(F167:F174)</f>
        <v>1912.44</v>
      </c>
      <c r="G166" s="113">
        <f t="shared" si="14"/>
        <v>-279.55999999999995</v>
      </c>
      <c r="H166" s="115">
        <f t="shared" si="13"/>
        <v>87.246350364963504</v>
      </c>
    </row>
    <row r="167" spans="1:8" x14ac:dyDescent="0.2">
      <c r="A167" s="17"/>
      <c r="B167" s="27">
        <v>632001</v>
      </c>
      <c r="C167" s="20" t="s">
        <v>76</v>
      </c>
      <c r="D167" s="20">
        <v>120</v>
      </c>
      <c r="E167" s="20">
        <v>120</v>
      </c>
      <c r="F167" s="43">
        <v>112.28</v>
      </c>
      <c r="G167" s="20">
        <f t="shared" si="14"/>
        <v>-7.7199999999999989</v>
      </c>
      <c r="H167" s="106">
        <f t="shared" si="13"/>
        <v>93.566666666666663</v>
      </c>
    </row>
    <row r="168" spans="1:8" x14ac:dyDescent="0.2">
      <c r="A168" s="17"/>
      <c r="B168" s="27">
        <v>633006</v>
      </c>
      <c r="C168" s="20" t="s">
        <v>77</v>
      </c>
      <c r="D168" s="20">
        <v>50</v>
      </c>
      <c r="E168" s="20">
        <v>300</v>
      </c>
      <c r="F168" s="43">
        <v>209.49</v>
      </c>
      <c r="G168" s="20">
        <f t="shared" si="14"/>
        <v>-90.509999999999991</v>
      </c>
      <c r="H168" s="106">
        <f t="shared" si="13"/>
        <v>69.83</v>
      </c>
    </row>
    <row r="169" spans="1:8" x14ac:dyDescent="0.2">
      <c r="A169" s="17"/>
      <c r="B169" s="27">
        <v>633007</v>
      </c>
      <c r="C169" s="20" t="s">
        <v>78</v>
      </c>
      <c r="D169" s="20">
        <v>50</v>
      </c>
      <c r="E169" s="20">
        <v>0</v>
      </c>
      <c r="F169" s="53">
        <v>0</v>
      </c>
      <c r="G169" s="51">
        <f t="shared" si="14"/>
        <v>0</v>
      </c>
      <c r="H169" s="106"/>
    </row>
    <row r="170" spans="1:8" x14ac:dyDescent="0.2">
      <c r="A170" s="17"/>
      <c r="B170" s="27">
        <v>634001</v>
      </c>
      <c r="C170" s="20" t="s">
        <v>79</v>
      </c>
      <c r="D170" s="20">
        <v>900</v>
      </c>
      <c r="E170" s="20">
        <v>900</v>
      </c>
      <c r="F170" s="43">
        <v>844.51</v>
      </c>
      <c r="G170" s="20">
        <f t="shared" si="14"/>
        <v>-55.490000000000009</v>
      </c>
      <c r="H170" s="106">
        <f t="shared" si="13"/>
        <v>93.834444444444443</v>
      </c>
    </row>
    <row r="171" spans="1:8" x14ac:dyDescent="0.2">
      <c r="A171" s="17"/>
      <c r="B171" s="27">
        <v>634002</v>
      </c>
      <c r="C171" s="20" t="s">
        <v>80</v>
      </c>
      <c r="D171" s="20">
        <v>100</v>
      </c>
      <c r="E171" s="20">
        <v>400</v>
      </c>
      <c r="F171" s="53">
        <v>361.5</v>
      </c>
      <c r="G171" s="51">
        <f t="shared" si="14"/>
        <v>-38.5</v>
      </c>
      <c r="H171" s="106">
        <f t="shared" si="13"/>
        <v>90.375</v>
      </c>
    </row>
    <row r="172" spans="1:8" x14ac:dyDescent="0.2">
      <c r="A172" s="17"/>
      <c r="B172" s="27">
        <v>634003</v>
      </c>
      <c r="C172" s="20" t="s">
        <v>53</v>
      </c>
      <c r="D172" s="20">
        <v>500</v>
      </c>
      <c r="E172" s="20">
        <v>352</v>
      </c>
      <c r="F172" s="43">
        <v>264.66000000000003</v>
      </c>
      <c r="G172" s="20">
        <f t="shared" si="14"/>
        <v>-87.339999999999975</v>
      </c>
      <c r="H172" s="106">
        <f t="shared" si="13"/>
        <v>75.1875</v>
      </c>
    </row>
    <row r="173" spans="1:8" x14ac:dyDescent="0.2">
      <c r="A173" s="17"/>
      <c r="B173" s="27">
        <v>635005</v>
      </c>
      <c r="C173" s="20" t="s">
        <v>81</v>
      </c>
      <c r="D173" s="20">
        <v>100</v>
      </c>
      <c r="E173" s="20">
        <v>0</v>
      </c>
      <c r="F173" s="53">
        <v>0</v>
      </c>
      <c r="G173" s="51">
        <f t="shared" si="14"/>
        <v>0</v>
      </c>
      <c r="H173" s="106"/>
    </row>
    <row r="174" spans="1:8" x14ac:dyDescent="0.2">
      <c r="A174" s="17"/>
      <c r="B174" s="27">
        <v>637027</v>
      </c>
      <c r="C174" s="20" t="s">
        <v>82</v>
      </c>
      <c r="D174" s="20">
        <v>120</v>
      </c>
      <c r="E174" s="20">
        <v>120</v>
      </c>
      <c r="F174" s="53">
        <v>120</v>
      </c>
      <c r="G174" s="51">
        <f t="shared" si="14"/>
        <v>0</v>
      </c>
      <c r="H174" s="106">
        <f t="shared" si="13"/>
        <v>100</v>
      </c>
    </row>
    <row r="175" spans="1:8" x14ac:dyDescent="0.2">
      <c r="A175" s="57"/>
      <c r="B175" s="3"/>
      <c r="C175" s="29"/>
      <c r="D175" s="29"/>
      <c r="E175" s="29"/>
      <c r="F175" s="29"/>
      <c r="G175" s="29"/>
      <c r="H175" s="107"/>
    </row>
    <row r="176" spans="1:8" x14ac:dyDescent="0.2">
      <c r="A176" s="116">
        <v>41</v>
      </c>
      <c r="B176" s="68" t="s">
        <v>83</v>
      </c>
      <c r="C176" s="19" t="s">
        <v>84</v>
      </c>
      <c r="D176" s="19">
        <f>SUM(D177:D178)</f>
        <v>900</v>
      </c>
      <c r="E176" s="19">
        <f>SUM(E177:E178)</f>
        <v>300</v>
      </c>
      <c r="F176" s="44">
        <f>SUM(F177:F178)</f>
        <v>37.01</v>
      </c>
      <c r="G176" s="19">
        <f t="shared" si="14"/>
        <v>-262.99</v>
      </c>
      <c r="H176" s="105">
        <f t="shared" si="13"/>
        <v>12.336666666666666</v>
      </c>
    </row>
    <row r="177" spans="1:8" x14ac:dyDescent="0.2">
      <c r="A177" s="17"/>
      <c r="B177" s="27">
        <v>633006</v>
      </c>
      <c r="C177" s="20" t="s">
        <v>77</v>
      </c>
      <c r="D177" s="20">
        <v>500</v>
      </c>
      <c r="E177" s="20">
        <v>150</v>
      </c>
      <c r="F177" s="43">
        <v>37.01</v>
      </c>
      <c r="G177" s="20">
        <f t="shared" si="14"/>
        <v>-112.99000000000001</v>
      </c>
      <c r="H177" s="106">
        <f t="shared" si="13"/>
        <v>24.673333333333332</v>
      </c>
    </row>
    <row r="178" spans="1:8" x14ac:dyDescent="0.2">
      <c r="A178" s="17"/>
      <c r="B178" s="27">
        <v>635006</v>
      </c>
      <c r="C178" s="20" t="s">
        <v>85</v>
      </c>
      <c r="D178" s="20">
        <v>400</v>
      </c>
      <c r="E178" s="20">
        <v>150</v>
      </c>
      <c r="F178" s="53">
        <v>0</v>
      </c>
      <c r="G178" s="51">
        <f t="shared" si="14"/>
        <v>-150</v>
      </c>
      <c r="H178" s="106">
        <f t="shared" si="13"/>
        <v>0</v>
      </c>
    </row>
    <row r="179" spans="1:8" x14ac:dyDescent="0.2">
      <c r="A179" s="57"/>
      <c r="B179" s="29"/>
      <c r="C179" s="29"/>
      <c r="D179" s="29"/>
      <c r="E179" s="29"/>
      <c r="F179" s="29"/>
      <c r="G179" s="29"/>
      <c r="H179" s="107"/>
    </row>
    <row r="180" spans="1:8" x14ac:dyDescent="0.2">
      <c r="A180" s="116">
        <v>41</v>
      </c>
      <c r="B180" s="68" t="s">
        <v>86</v>
      </c>
      <c r="C180" s="19" t="s">
        <v>87</v>
      </c>
      <c r="D180" s="19">
        <f>SUM(D181:D182)</f>
        <v>6300</v>
      </c>
      <c r="E180" s="19">
        <f>SUM(E181:E182)</f>
        <v>5700</v>
      </c>
      <c r="F180" s="44">
        <f>SUM(F181:F182)</f>
        <v>5690.46</v>
      </c>
      <c r="G180" s="19">
        <f t="shared" si="14"/>
        <v>-9.5399999999999636</v>
      </c>
      <c r="H180" s="105">
        <f t="shared" si="13"/>
        <v>99.832631578947371</v>
      </c>
    </row>
    <row r="181" spans="1:8" x14ac:dyDescent="0.2">
      <c r="A181" s="17"/>
      <c r="B181" s="23">
        <v>633004</v>
      </c>
      <c r="C181" s="16" t="s">
        <v>88</v>
      </c>
      <c r="D181" s="20">
        <v>100</v>
      </c>
      <c r="E181" s="20">
        <v>0</v>
      </c>
      <c r="F181" s="53">
        <v>0</v>
      </c>
      <c r="G181" s="51">
        <f t="shared" si="14"/>
        <v>0</v>
      </c>
      <c r="H181" s="106"/>
    </row>
    <row r="182" spans="1:8" x14ac:dyDescent="0.2">
      <c r="A182" s="17"/>
      <c r="B182" s="27">
        <v>637004</v>
      </c>
      <c r="C182" s="20" t="s">
        <v>89</v>
      </c>
      <c r="D182" s="20">
        <v>6200</v>
      </c>
      <c r="E182" s="20">
        <v>5700</v>
      </c>
      <c r="F182" s="43">
        <v>5690.46</v>
      </c>
      <c r="G182" s="20">
        <f t="shared" si="14"/>
        <v>-9.5399999999999636</v>
      </c>
      <c r="H182" s="106">
        <f t="shared" si="13"/>
        <v>99.832631578947371</v>
      </c>
    </row>
    <row r="183" spans="1:8" x14ac:dyDescent="0.2">
      <c r="A183" s="57"/>
      <c r="B183" s="29"/>
      <c r="C183" s="29"/>
      <c r="D183" s="29"/>
      <c r="E183" s="29"/>
      <c r="F183" s="29"/>
      <c r="G183" s="29"/>
      <c r="H183" s="107"/>
    </row>
    <row r="184" spans="1:8" x14ac:dyDescent="0.2">
      <c r="A184" s="116">
        <v>41</v>
      </c>
      <c r="B184" s="72" t="s">
        <v>90</v>
      </c>
      <c r="C184" s="19" t="s">
        <v>91</v>
      </c>
      <c r="D184" s="19">
        <f>SUM(D185:D188)</f>
        <v>500</v>
      </c>
      <c r="E184" s="19">
        <f>SUM(E185:E187)</f>
        <v>300</v>
      </c>
      <c r="F184" s="44">
        <f>SUM(F185:F186)</f>
        <v>68.75</v>
      </c>
      <c r="G184" s="19">
        <f t="shared" si="14"/>
        <v>-231.25</v>
      </c>
      <c r="H184" s="105">
        <f t="shared" si="13"/>
        <v>22.916666666666664</v>
      </c>
    </row>
    <row r="185" spans="1:8" x14ac:dyDescent="0.2">
      <c r="A185" s="17"/>
      <c r="B185" s="27">
        <v>633006</v>
      </c>
      <c r="C185" s="20" t="s">
        <v>93</v>
      </c>
      <c r="D185" s="20">
        <v>200</v>
      </c>
      <c r="E185" s="20">
        <v>100</v>
      </c>
      <c r="F185" s="43">
        <v>68.75</v>
      </c>
      <c r="G185" s="20">
        <f t="shared" si="14"/>
        <v>-31.25</v>
      </c>
      <c r="H185" s="106">
        <f t="shared" si="13"/>
        <v>68.75</v>
      </c>
    </row>
    <row r="186" spans="1:8" x14ac:dyDescent="0.2">
      <c r="A186" s="17"/>
      <c r="B186" s="27">
        <v>635006</v>
      </c>
      <c r="C186" s="20" t="s">
        <v>92</v>
      </c>
      <c r="D186" s="20">
        <v>200</v>
      </c>
      <c r="E186" s="20">
        <v>200</v>
      </c>
      <c r="F186" s="53">
        <v>0</v>
      </c>
      <c r="G186" s="51">
        <f t="shared" si="14"/>
        <v>-200</v>
      </c>
      <c r="H186" s="106">
        <f t="shared" si="13"/>
        <v>0</v>
      </c>
    </row>
    <row r="187" spans="1:8" x14ac:dyDescent="0.2">
      <c r="A187" s="17"/>
      <c r="B187" s="27">
        <v>637004</v>
      </c>
      <c r="C187" s="20" t="s">
        <v>61</v>
      </c>
      <c r="D187" s="20">
        <v>100</v>
      </c>
      <c r="E187" s="20">
        <v>0</v>
      </c>
      <c r="F187" s="53">
        <v>0</v>
      </c>
      <c r="G187" s="51">
        <f t="shared" si="14"/>
        <v>0</v>
      </c>
      <c r="H187" s="106"/>
    </row>
    <row r="188" spans="1:8" x14ac:dyDescent="0.2">
      <c r="A188" s="57"/>
      <c r="B188" s="29"/>
      <c r="C188" s="29"/>
      <c r="D188" s="29"/>
      <c r="E188" s="29"/>
      <c r="F188" s="29"/>
      <c r="G188" s="29"/>
      <c r="H188" s="107"/>
    </row>
    <row r="189" spans="1:8" x14ac:dyDescent="0.2">
      <c r="A189" s="116">
        <v>41</v>
      </c>
      <c r="B189" s="68" t="s">
        <v>94</v>
      </c>
      <c r="C189" s="19" t="s">
        <v>95</v>
      </c>
      <c r="D189" s="19">
        <f>SUM(D190:D193)</f>
        <v>600</v>
      </c>
      <c r="E189" s="19">
        <f>SUM(E190:E193)</f>
        <v>770</v>
      </c>
      <c r="F189" s="97">
        <f>SUM(F190:F193)</f>
        <v>703.09999999999991</v>
      </c>
      <c r="G189" s="73">
        <f t="shared" si="14"/>
        <v>-66.900000000000091</v>
      </c>
      <c r="H189" s="105">
        <f t="shared" si="13"/>
        <v>91.3116883116883</v>
      </c>
    </row>
    <row r="190" spans="1:8" x14ac:dyDescent="0.2">
      <c r="A190" s="17"/>
      <c r="B190" s="27">
        <v>632001</v>
      </c>
      <c r="C190" s="20" t="s">
        <v>96</v>
      </c>
      <c r="D190" s="20">
        <v>100</v>
      </c>
      <c r="E190" s="20">
        <v>600</v>
      </c>
      <c r="F190" s="43">
        <v>569.55999999999995</v>
      </c>
      <c r="G190" s="20">
        <f t="shared" si="14"/>
        <v>-30.440000000000055</v>
      </c>
      <c r="H190" s="106">
        <f t="shared" si="13"/>
        <v>94.926666666666662</v>
      </c>
    </row>
    <row r="191" spans="1:8" x14ac:dyDescent="0.2">
      <c r="A191" s="17"/>
      <c r="B191" s="27">
        <v>633006</v>
      </c>
      <c r="C191" s="20" t="s">
        <v>130</v>
      </c>
      <c r="D191" s="20">
        <v>400</v>
      </c>
      <c r="E191" s="20">
        <v>90</v>
      </c>
      <c r="F191" s="43">
        <v>55.54</v>
      </c>
      <c r="G191" s="20">
        <f t="shared" si="14"/>
        <v>-34.46</v>
      </c>
      <c r="H191" s="106">
        <f t="shared" si="13"/>
        <v>61.711111111111109</v>
      </c>
    </row>
    <row r="192" spans="1:8" x14ac:dyDescent="0.2">
      <c r="A192" s="17"/>
      <c r="B192" s="27">
        <v>634001</v>
      </c>
      <c r="C192" s="20" t="s">
        <v>97</v>
      </c>
      <c r="D192" s="20">
        <v>100</v>
      </c>
      <c r="E192" s="20">
        <v>0</v>
      </c>
      <c r="F192" s="53">
        <v>0</v>
      </c>
      <c r="G192" s="51">
        <f t="shared" si="14"/>
        <v>0</v>
      </c>
      <c r="H192" s="106"/>
    </row>
    <row r="193" spans="1:8" x14ac:dyDescent="0.2">
      <c r="A193" s="17"/>
      <c r="B193" s="27">
        <v>637004</v>
      </c>
      <c r="C193" s="20" t="s">
        <v>61</v>
      </c>
      <c r="D193" s="20">
        <v>0</v>
      </c>
      <c r="E193" s="20">
        <v>80</v>
      </c>
      <c r="F193" s="53">
        <v>78</v>
      </c>
      <c r="G193" s="51">
        <f t="shared" si="14"/>
        <v>-2</v>
      </c>
      <c r="H193" s="106">
        <f t="shared" si="13"/>
        <v>97.5</v>
      </c>
    </row>
    <row r="194" spans="1:8" x14ac:dyDescent="0.2">
      <c r="A194" s="57"/>
      <c r="B194" s="29"/>
      <c r="C194" s="29"/>
      <c r="D194" s="29"/>
      <c r="E194" s="29"/>
      <c r="F194" s="29"/>
      <c r="G194" s="29"/>
      <c r="H194" s="107"/>
    </row>
    <row r="195" spans="1:8" x14ac:dyDescent="0.2">
      <c r="A195" s="116">
        <v>41</v>
      </c>
      <c r="B195" s="68" t="s">
        <v>98</v>
      </c>
      <c r="C195" s="19" t="s">
        <v>99</v>
      </c>
      <c r="D195" s="19">
        <f>SUM(D196:D196)</f>
        <v>500</v>
      </c>
      <c r="E195" s="19">
        <f>SUM(E196:E196)</f>
        <v>20</v>
      </c>
      <c r="F195" s="97">
        <f>SUM(F196:F196)</f>
        <v>0</v>
      </c>
      <c r="G195" s="73">
        <f t="shared" si="14"/>
        <v>-20</v>
      </c>
      <c r="H195" s="105">
        <f t="shared" si="13"/>
        <v>0</v>
      </c>
    </row>
    <row r="196" spans="1:8" x14ac:dyDescent="0.2">
      <c r="A196" s="17"/>
      <c r="B196" s="27">
        <v>635004</v>
      </c>
      <c r="C196" s="20" t="s">
        <v>100</v>
      </c>
      <c r="D196" s="20">
        <v>500</v>
      </c>
      <c r="E196" s="20">
        <v>20</v>
      </c>
      <c r="F196" s="53">
        <v>0</v>
      </c>
      <c r="G196" s="51">
        <f t="shared" si="14"/>
        <v>-20</v>
      </c>
      <c r="H196" s="106">
        <f t="shared" ref="H196:H240" si="15">+F196/E196*100</f>
        <v>0</v>
      </c>
    </row>
    <row r="197" spans="1:8" x14ac:dyDescent="0.2">
      <c r="A197" s="57"/>
      <c r="B197" s="29"/>
      <c r="C197" s="29"/>
      <c r="D197" s="29"/>
      <c r="E197" s="29"/>
      <c r="F197" s="29"/>
      <c r="G197" s="29"/>
      <c r="H197" s="107"/>
    </row>
    <row r="198" spans="1:8" x14ac:dyDescent="0.2">
      <c r="A198" s="116">
        <v>41</v>
      </c>
      <c r="B198" s="68" t="s">
        <v>101</v>
      </c>
      <c r="C198" s="19" t="s">
        <v>102</v>
      </c>
      <c r="D198" s="19">
        <f>SUM(D199:D202)</f>
        <v>2600</v>
      </c>
      <c r="E198" s="19">
        <f>SUM(E199:E202)</f>
        <v>2750</v>
      </c>
      <c r="F198" s="44">
        <f>SUM(F199:F202)</f>
        <v>2667.03</v>
      </c>
      <c r="G198" s="19">
        <f t="shared" ref="G198:G219" si="16">+F198-E198</f>
        <v>-82.9699999999998</v>
      </c>
      <c r="H198" s="105">
        <f t="shared" si="15"/>
        <v>96.982909090909104</v>
      </c>
    </row>
    <row r="199" spans="1:8" x14ac:dyDescent="0.2">
      <c r="A199" s="17"/>
      <c r="B199" s="27">
        <v>632001</v>
      </c>
      <c r="C199" s="20" t="s">
        <v>76</v>
      </c>
      <c r="D199" s="20">
        <v>1500</v>
      </c>
      <c r="E199" s="20">
        <v>1400</v>
      </c>
      <c r="F199" s="43">
        <v>1320.17</v>
      </c>
      <c r="G199" s="20">
        <f t="shared" si="16"/>
        <v>-79.829999999999927</v>
      </c>
      <c r="H199" s="106">
        <f t="shared" si="15"/>
        <v>94.29785714285714</v>
      </c>
    </row>
    <row r="200" spans="1:8" x14ac:dyDescent="0.2">
      <c r="A200" s="17"/>
      <c r="B200" s="27">
        <v>633006</v>
      </c>
      <c r="C200" s="20" t="s">
        <v>103</v>
      </c>
      <c r="D200" s="20">
        <v>600</v>
      </c>
      <c r="E200" s="20">
        <v>700</v>
      </c>
      <c r="F200" s="43">
        <v>704.96</v>
      </c>
      <c r="G200" s="20">
        <f t="shared" si="16"/>
        <v>4.9600000000000364</v>
      </c>
      <c r="H200" s="106">
        <f t="shared" si="15"/>
        <v>100.70857142857143</v>
      </c>
    </row>
    <row r="201" spans="1:8" x14ac:dyDescent="0.2">
      <c r="A201" s="17"/>
      <c r="B201" s="27">
        <v>637004</v>
      </c>
      <c r="C201" s="20" t="s">
        <v>61</v>
      </c>
      <c r="D201" s="20">
        <v>0</v>
      </c>
      <c r="E201" s="20">
        <v>150</v>
      </c>
      <c r="F201" s="53">
        <v>148.5</v>
      </c>
      <c r="G201" s="51">
        <f t="shared" si="16"/>
        <v>-1.5</v>
      </c>
      <c r="H201" s="106">
        <f t="shared" si="15"/>
        <v>99</v>
      </c>
    </row>
    <row r="202" spans="1:8" x14ac:dyDescent="0.2">
      <c r="A202" s="17"/>
      <c r="B202" s="27">
        <v>637027</v>
      </c>
      <c r="C202" s="20" t="s">
        <v>104</v>
      </c>
      <c r="D202" s="20">
        <v>500</v>
      </c>
      <c r="E202" s="20">
        <v>500</v>
      </c>
      <c r="F202" s="53">
        <v>493.4</v>
      </c>
      <c r="G202" s="51">
        <f t="shared" si="16"/>
        <v>-6.6000000000000227</v>
      </c>
      <c r="H202" s="106">
        <f t="shared" si="15"/>
        <v>98.679999999999993</v>
      </c>
    </row>
    <row r="203" spans="1:8" x14ac:dyDescent="0.2">
      <c r="A203" s="57"/>
      <c r="B203" s="29"/>
      <c r="C203" s="29"/>
      <c r="D203" s="29"/>
      <c r="E203" s="29"/>
      <c r="F203" s="29"/>
      <c r="G203" s="29"/>
      <c r="H203" s="107"/>
    </row>
    <row r="204" spans="1:8" x14ac:dyDescent="0.2">
      <c r="A204" s="116">
        <v>41</v>
      </c>
      <c r="B204" s="68" t="s">
        <v>105</v>
      </c>
      <c r="C204" s="19" t="s">
        <v>106</v>
      </c>
      <c r="D204" s="19">
        <f>SUM(D205:D208)</f>
        <v>3000</v>
      </c>
      <c r="E204" s="19">
        <f>SUM(E205:E208)</f>
        <v>1650</v>
      </c>
      <c r="F204" s="44">
        <f>SUM(F205:F208)</f>
        <v>1042.1399999999999</v>
      </c>
      <c r="G204" s="19">
        <f t="shared" si="16"/>
        <v>-607.86000000000013</v>
      </c>
      <c r="H204" s="105">
        <f t="shared" si="15"/>
        <v>63.16</v>
      </c>
    </row>
    <row r="205" spans="1:8" x14ac:dyDescent="0.2">
      <c r="A205" s="17"/>
      <c r="B205" s="27">
        <v>633006</v>
      </c>
      <c r="C205" s="20" t="s">
        <v>107</v>
      </c>
      <c r="D205" s="20">
        <v>200</v>
      </c>
      <c r="E205" s="20">
        <v>850</v>
      </c>
      <c r="F205" s="43">
        <v>842.14</v>
      </c>
      <c r="G205" s="20">
        <f t="shared" si="16"/>
        <v>-7.8600000000000136</v>
      </c>
      <c r="H205" s="106">
        <f t="shared" si="15"/>
        <v>99.075294117647061</v>
      </c>
    </row>
    <row r="206" spans="1:8" x14ac:dyDescent="0.2">
      <c r="A206" s="17"/>
      <c r="B206" s="27">
        <v>635006</v>
      </c>
      <c r="C206" s="20" t="s">
        <v>85</v>
      </c>
      <c r="D206" s="20">
        <v>1500</v>
      </c>
      <c r="E206" s="20">
        <v>200</v>
      </c>
      <c r="F206" s="43">
        <v>200</v>
      </c>
      <c r="G206" s="51">
        <f t="shared" si="16"/>
        <v>0</v>
      </c>
      <c r="H206" s="106">
        <f t="shared" si="15"/>
        <v>100</v>
      </c>
    </row>
    <row r="207" spans="1:8" x14ac:dyDescent="0.2">
      <c r="A207" s="17"/>
      <c r="B207" s="27">
        <v>637002</v>
      </c>
      <c r="C207" s="20" t="s">
        <v>108</v>
      </c>
      <c r="D207" s="20">
        <v>1200</v>
      </c>
      <c r="E207" s="20">
        <v>500</v>
      </c>
      <c r="F207" s="43">
        <v>0</v>
      </c>
      <c r="G207" s="51">
        <f t="shared" si="16"/>
        <v>-500</v>
      </c>
      <c r="H207" s="106">
        <f t="shared" si="15"/>
        <v>0</v>
      </c>
    </row>
    <row r="208" spans="1:8" x14ac:dyDescent="0.2">
      <c r="A208" s="17"/>
      <c r="B208" s="27">
        <v>637004</v>
      </c>
      <c r="C208" s="20" t="s">
        <v>109</v>
      </c>
      <c r="D208" s="20">
        <v>100</v>
      </c>
      <c r="E208" s="20">
        <v>100</v>
      </c>
      <c r="F208" s="43">
        <v>0</v>
      </c>
      <c r="G208" s="51">
        <f t="shared" si="16"/>
        <v>-100</v>
      </c>
      <c r="H208" s="106">
        <f t="shared" si="15"/>
        <v>0</v>
      </c>
    </row>
    <row r="209" spans="1:8" x14ac:dyDescent="0.2">
      <c r="A209" s="57"/>
      <c r="B209" s="29"/>
      <c r="C209" s="29"/>
      <c r="D209" s="29"/>
      <c r="E209" s="29"/>
      <c r="F209" s="29"/>
      <c r="G209" s="29"/>
      <c r="H209" s="107"/>
    </row>
    <row r="210" spans="1:8" x14ac:dyDescent="0.2">
      <c r="A210" s="116">
        <v>41</v>
      </c>
      <c r="B210" s="68" t="s">
        <v>110</v>
      </c>
      <c r="C210" s="19" t="s">
        <v>111</v>
      </c>
      <c r="D210" s="19">
        <f>SUM(D211:D213)</f>
        <v>1500</v>
      </c>
      <c r="E210" s="19">
        <f>SUM(E211:E213)</f>
        <v>1500</v>
      </c>
      <c r="F210" s="44">
        <f>SUM(F211:F213)</f>
        <v>708.92000000000007</v>
      </c>
      <c r="G210" s="19">
        <f t="shared" si="16"/>
        <v>-791.07999999999993</v>
      </c>
      <c r="H210" s="105">
        <f t="shared" si="15"/>
        <v>47.26133333333334</v>
      </c>
    </row>
    <row r="211" spans="1:8" x14ac:dyDescent="0.2">
      <c r="A211" s="17"/>
      <c r="B211" s="27">
        <v>635003</v>
      </c>
      <c r="C211" s="20" t="s">
        <v>112</v>
      </c>
      <c r="D211" s="20">
        <v>1200</v>
      </c>
      <c r="E211" s="20">
        <v>1200</v>
      </c>
      <c r="F211" s="43">
        <v>514.6</v>
      </c>
      <c r="G211" s="51">
        <f t="shared" si="16"/>
        <v>-685.4</v>
      </c>
      <c r="H211" s="106">
        <f t="shared" si="15"/>
        <v>42.883333333333333</v>
      </c>
    </row>
    <row r="212" spans="1:8" x14ac:dyDescent="0.2">
      <c r="A212" s="17"/>
      <c r="B212" s="27">
        <v>635006</v>
      </c>
      <c r="C212" s="20" t="s">
        <v>85</v>
      </c>
      <c r="D212" s="20">
        <v>200</v>
      </c>
      <c r="E212" s="20">
        <v>200</v>
      </c>
      <c r="F212" s="43">
        <v>124.32</v>
      </c>
      <c r="G212" s="20">
        <f t="shared" si="16"/>
        <v>-75.680000000000007</v>
      </c>
      <c r="H212" s="106">
        <f t="shared" si="15"/>
        <v>62.16</v>
      </c>
    </row>
    <row r="213" spans="1:8" x14ac:dyDescent="0.2">
      <c r="A213" s="17"/>
      <c r="B213" s="27">
        <v>637027</v>
      </c>
      <c r="C213" s="20" t="s">
        <v>113</v>
      </c>
      <c r="D213" s="20">
        <v>100</v>
      </c>
      <c r="E213" s="20">
        <v>100</v>
      </c>
      <c r="F213" s="53">
        <v>70</v>
      </c>
      <c r="G213" s="51">
        <f t="shared" si="16"/>
        <v>-30</v>
      </c>
      <c r="H213" s="106">
        <f t="shared" si="15"/>
        <v>70</v>
      </c>
    </row>
    <row r="214" spans="1:8" x14ac:dyDescent="0.2">
      <c r="A214" s="57"/>
      <c r="B214" s="3"/>
      <c r="C214" s="29"/>
      <c r="D214" s="29"/>
      <c r="E214" s="29"/>
      <c r="F214" s="29"/>
      <c r="G214" s="29"/>
      <c r="H214" s="107"/>
    </row>
    <row r="215" spans="1:8" x14ac:dyDescent="0.2">
      <c r="A215" s="116">
        <v>41</v>
      </c>
      <c r="B215" s="68" t="s">
        <v>114</v>
      </c>
      <c r="C215" s="19" t="s">
        <v>115</v>
      </c>
      <c r="D215" s="19">
        <f>SUM(D216:D219)</f>
        <v>1650</v>
      </c>
      <c r="E215" s="19">
        <f>SUM(E216:E219)</f>
        <v>370</v>
      </c>
      <c r="F215" s="44">
        <f>SUM(F216:F219)</f>
        <v>281.17</v>
      </c>
      <c r="G215" s="19">
        <f t="shared" si="16"/>
        <v>-88.829999999999984</v>
      </c>
      <c r="H215" s="105">
        <f t="shared" si="15"/>
        <v>75.991891891891896</v>
      </c>
    </row>
    <row r="216" spans="1:8" x14ac:dyDescent="0.2">
      <c r="A216" s="17"/>
      <c r="B216" s="27">
        <v>633006</v>
      </c>
      <c r="C216" s="20" t="s">
        <v>118</v>
      </c>
      <c r="D216" s="20">
        <v>700</v>
      </c>
      <c r="E216" s="20">
        <v>100</v>
      </c>
      <c r="F216" s="53">
        <v>36.9</v>
      </c>
      <c r="G216" s="51">
        <f t="shared" si="16"/>
        <v>-63.1</v>
      </c>
      <c r="H216" s="106">
        <f t="shared" si="15"/>
        <v>36.9</v>
      </c>
    </row>
    <row r="217" spans="1:8" x14ac:dyDescent="0.2">
      <c r="A217" s="17"/>
      <c r="B217" s="27">
        <v>635006</v>
      </c>
      <c r="C217" s="20" t="s">
        <v>116</v>
      </c>
      <c r="D217" s="20">
        <v>600</v>
      </c>
      <c r="E217" s="20">
        <v>0</v>
      </c>
      <c r="F217" s="53">
        <v>0</v>
      </c>
      <c r="G217" s="51">
        <f t="shared" si="16"/>
        <v>0</v>
      </c>
      <c r="H217" s="106"/>
    </row>
    <row r="218" spans="1:8" x14ac:dyDescent="0.2">
      <c r="A218" s="17"/>
      <c r="B218" s="27">
        <v>637027</v>
      </c>
      <c r="C218" s="20" t="s">
        <v>168</v>
      </c>
      <c r="D218" s="20">
        <v>200</v>
      </c>
      <c r="E218" s="20">
        <v>120</v>
      </c>
      <c r="F218" s="53">
        <v>120</v>
      </c>
      <c r="G218" s="51">
        <f t="shared" si="16"/>
        <v>0</v>
      </c>
      <c r="H218" s="106">
        <f t="shared" si="15"/>
        <v>100</v>
      </c>
    </row>
    <row r="219" spans="1:8" ht="13.5" thickBot="1" x14ac:dyDescent="0.25">
      <c r="A219" s="59"/>
      <c r="B219" s="60">
        <v>642006</v>
      </c>
      <c r="C219" s="61" t="s">
        <v>117</v>
      </c>
      <c r="D219" s="61">
        <v>150</v>
      </c>
      <c r="E219" s="61">
        <v>150</v>
      </c>
      <c r="F219" s="108">
        <v>124.27</v>
      </c>
      <c r="G219" s="61">
        <f t="shared" si="16"/>
        <v>-25.730000000000004</v>
      </c>
      <c r="H219" s="109">
        <f t="shared" si="15"/>
        <v>82.846666666666664</v>
      </c>
    </row>
    <row r="220" spans="1:8" x14ac:dyDescent="0.2">
      <c r="A220" s="52"/>
      <c r="B220" s="3"/>
      <c r="C220" s="29"/>
      <c r="D220" s="29"/>
      <c r="E220" s="29"/>
      <c r="F220" s="29"/>
      <c r="G220" s="29"/>
      <c r="H220" s="100"/>
    </row>
    <row r="221" spans="1:8" ht="13.5" thickBot="1" x14ac:dyDescent="0.25">
      <c r="A221" s="52"/>
      <c r="B221" s="3"/>
      <c r="C221" s="29"/>
      <c r="D221" s="29"/>
      <c r="E221" s="29"/>
      <c r="F221" s="29"/>
      <c r="G221" s="29"/>
      <c r="H221" s="100"/>
    </row>
    <row r="222" spans="1:8" x14ac:dyDescent="0.2">
      <c r="A222" s="132"/>
      <c r="B222" s="144"/>
      <c r="C222" s="145" t="s">
        <v>119</v>
      </c>
      <c r="D222" s="148">
        <f>+D224+D226+D230+D234</f>
        <v>26660</v>
      </c>
      <c r="E222" s="148">
        <f t="shared" ref="E222:F222" si="17">+E224+E226+E230+E234</f>
        <v>12421</v>
      </c>
      <c r="F222" s="149">
        <f t="shared" si="17"/>
        <v>12419.45</v>
      </c>
      <c r="G222" s="150">
        <f>+F222-E222</f>
        <v>-1.5499999999992724</v>
      </c>
      <c r="H222" s="137">
        <f t="shared" si="15"/>
        <v>99.98752113356413</v>
      </c>
    </row>
    <row r="223" spans="1:8" x14ac:dyDescent="0.2">
      <c r="A223" s="118"/>
      <c r="B223" s="35"/>
      <c r="C223" s="36"/>
      <c r="D223" s="74"/>
      <c r="E223" s="36"/>
      <c r="F223" s="36"/>
      <c r="G223" s="36"/>
      <c r="H223" s="107"/>
    </row>
    <row r="224" spans="1:8" x14ac:dyDescent="0.2">
      <c r="A224" s="116">
        <v>111</v>
      </c>
      <c r="B224" s="70">
        <v>717002</v>
      </c>
      <c r="C224" s="18" t="s">
        <v>120</v>
      </c>
      <c r="D224" s="76">
        <v>0</v>
      </c>
      <c r="E224" s="77">
        <v>3199</v>
      </c>
      <c r="F224" s="98">
        <v>3199</v>
      </c>
      <c r="G224" s="79">
        <f>+F224-E224</f>
        <v>0</v>
      </c>
      <c r="H224" s="119">
        <f t="shared" si="15"/>
        <v>100</v>
      </c>
    </row>
    <row r="225" spans="1:8" x14ac:dyDescent="0.2">
      <c r="A225" s="57"/>
      <c r="B225" s="3"/>
      <c r="C225" s="29"/>
      <c r="D225" s="75"/>
      <c r="E225" s="12"/>
      <c r="F225" s="29"/>
      <c r="G225" s="29"/>
      <c r="H225" s="107"/>
    </row>
    <row r="226" spans="1:8" x14ac:dyDescent="0.2">
      <c r="A226" s="116" t="s">
        <v>138</v>
      </c>
      <c r="B226" s="70"/>
      <c r="C226" s="18" t="s">
        <v>140</v>
      </c>
      <c r="D226" s="76">
        <f>+D227+D228</f>
        <v>0</v>
      </c>
      <c r="E226" s="76">
        <f t="shared" ref="E226:F226" si="18">+E227+E228</f>
        <v>2707</v>
      </c>
      <c r="F226" s="99">
        <f t="shared" si="18"/>
        <v>2706.35</v>
      </c>
      <c r="G226" s="78">
        <f>+F226-E226</f>
        <v>-0.65000000000009095</v>
      </c>
      <c r="H226" s="119">
        <f t="shared" si="15"/>
        <v>99.975988178795717</v>
      </c>
    </row>
    <row r="227" spans="1:8" x14ac:dyDescent="0.2">
      <c r="A227" s="17"/>
      <c r="B227" s="27" t="s">
        <v>181</v>
      </c>
      <c r="C227" s="20" t="s">
        <v>180</v>
      </c>
      <c r="D227" s="30">
        <v>0</v>
      </c>
      <c r="E227" s="31">
        <v>2135</v>
      </c>
      <c r="F227" s="43">
        <v>2134.35</v>
      </c>
      <c r="G227" s="80">
        <f t="shared" ref="G227:G234" si="19">+F227-E227</f>
        <v>-0.65000000000009095</v>
      </c>
      <c r="H227" s="106">
        <f t="shared" si="15"/>
        <v>99.969555035128792</v>
      </c>
    </row>
    <row r="228" spans="1:8" x14ac:dyDescent="0.2">
      <c r="A228" s="17"/>
      <c r="B228" s="27" t="s">
        <v>182</v>
      </c>
      <c r="C228" s="20" t="s">
        <v>183</v>
      </c>
      <c r="D228" s="30">
        <v>0</v>
      </c>
      <c r="E228" s="31">
        <v>572</v>
      </c>
      <c r="F228" s="53">
        <v>572</v>
      </c>
      <c r="G228" s="80">
        <f t="shared" si="19"/>
        <v>0</v>
      </c>
      <c r="H228" s="106">
        <f t="shared" si="15"/>
        <v>100</v>
      </c>
    </row>
    <row r="229" spans="1:8" x14ac:dyDescent="0.2">
      <c r="A229" s="57"/>
      <c r="B229" s="3"/>
      <c r="C229" s="29"/>
      <c r="D229" s="75"/>
      <c r="E229" s="12"/>
      <c r="F229" s="54"/>
      <c r="G229" s="29"/>
      <c r="H229" s="107"/>
    </row>
    <row r="230" spans="1:8" x14ac:dyDescent="0.2">
      <c r="A230" s="116" t="s">
        <v>141</v>
      </c>
      <c r="B230" s="70"/>
      <c r="C230" s="18" t="s">
        <v>172</v>
      </c>
      <c r="D230" s="76">
        <f>+D231+D232</f>
        <v>0</v>
      </c>
      <c r="E230" s="76">
        <f t="shared" ref="E230" si="20">+E231+E232</f>
        <v>478</v>
      </c>
      <c r="F230" s="99">
        <f t="shared" ref="F230" si="21">+F231+F232</f>
        <v>477.59999999999997</v>
      </c>
      <c r="G230" s="78">
        <f t="shared" si="19"/>
        <v>-0.40000000000003411</v>
      </c>
      <c r="H230" s="119">
        <f t="shared" si="15"/>
        <v>99.916317991631786</v>
      </c>
    </row>
    <row r="231" spans="1:8" x14ac:dyDescent="0.2">
      <c r="A231" s="17"/>
      <c r="B231" s="27" t="s">
        <v>181</v>
      </c>
      <c r="C231" s="20" t="s">
        <v>180</v>
      </c>
      <c r="D231" s="30">
        <v>0</v>
      </c>
      <c r="E231" s="31">
        <v>377</v>
      </c>
      <c r="F231" s="43">
        <v>376.65</v>
      </c>
      <c r="G231" s="80">
        <f t="shared" si="19"/>
        <v>-0.35000000000002274</v>
      </c>
      <c r="H231" s="106">
        <f t="shared" si="15"/>
        <v>99.907161803713521</v>
      </c>
    </row>
    <row r="232" spans="1:8" x14ac:dyDescent="0.2">
      <c r="A232" s="17"/>
      <c r="B232" s="27">
        <v>713.04</v>
      </c>
      <c r="C232" s="20" t="s">
        <v>183</v>
      </c>
      <c r="D232" s="30">
        <v>0</v>
      </c>
      <c r="E232" s="31">
        <v>101</v>
      </c>
      <c r="F232" s="53">
        <v>100.95</v>
      </c>
      <c r="G232" s="80">
        <f t="shared" si="19"/>
        <v>-4.9999999999997158E-2</v>
      </c>
      <c r="H232" s="106">
        <f t="shared" si="15"/>
        <v>99.950495049504951</v>
      </c>
    </row>
    <row r="233" spans="1:8" x14ac:dyDescent="0.2">
      <c r="A233" s="57"/>
      <c r="B233" s="3"/>
      <c r="C233" s="29"/>
      <c r="D233" s="75"/>
      <c r="E233" s="12"/>
      <c r="F233" s="54"/>
      <c r="G233" s="29"/>
      <c r="H233" s="107"/>
    </row>
    <row r="234" spans="1:8" ht="13.5" thickBot="1" x14ac:dyDescent="0.25">
      <c r="A234" s="121">
        <v>41</v>
      </c>
      <c r="B234" s="122">
        <v>717002</v>
      </c>
      <c r="C234" s="123" t="s">
        <v>120</v>
      </c>
      <c r="D234" s="124">
        <v>26660</v>
      </c>
      <c r="E234" s="125">
        <v>6037</v>
      </c>
      <c r="F234" s="126">
        <v>6036.5</v>
      </c>
      <c r="G234" s="127">
        <f t="shared" si="19"/>
        <v>-0.5</v>
      </c>
      <c r="H234" s="128">
        <f t="shared" si="15"/>
        <v>99.99171774059964</v>
      </c>
    </row>
    <row r="235" spans="1:8" x14ac:dyDescent="0.2">
      <c r="A235" s="3"/>
      <c r="B235" s="3"/>
      <c r="C235" s="29"/>
      <c r="D235" s="75"/>
      <c r="E235" s="12"/>
      <c r="F235" s="54"/>
      <c r="G235" s="29"/>
      <c r="H235" s="100"/>
    </row>
    <row r="236" spans="1:8" ht="13.5" thickBot="1" x14ac:dyDescent="0.25">
      <c r="A236" s="52"/>
      <c r="B236" s="29"/>
      <c r="C236" s="29"/>
      <c r="D236" s="29"/>
      <c r="E236" s="29"/>
      <c r="F236" s="29"/>
      <c r="G236" s="29"/>
      <c r="H236" s="100"/>
    </row>
    <row r="237" spans="1:8" x14ac:dyDescent="0.2">
      <c r="A237" s="132"/>
      <c r="B237" s="144"/>
      <c r="C237" s="145" t="s">
        <v>28</v>
      </c>
      <c r="D237" s="145">
        <f>SUM(D238:D238)</f>
        <v>3129</v>
      </c>
      <c r="E237" s="145">
        <f>SUM(E238:E238)</f>
        <v>3139</v>
      </c>
      <c r="F237" s="146">
        <f>SUM(F238:F238)</f>
        <v>3139.28</v>
      </c>
      <c r="G237" s="144">
        <f>+F237-E237</f>
        <v>0.28000000000020009</v>
      </c>
      <c r="H237" s="147">
        <f t="shared" si="15"/>
        <v>100.00892003822874</v>
      </c>
    </row>
    <row r="238" spans="1:8" ht="13.5" thickBot="1" x14ac:dyDescent="0.25">
      <c r="A238" s="59"/>
      <c r="B238" s="60">
        <v>812002</v>
      </c>
      <c r="C238" s="61" t="s">
        <v>121</v>
      </c>
      <c r="D238" s="61">
        <v>3129</v>
      </c>
      <c r="E238" s="120">
        <v>3139</v>
      </c>
      <c r="F238" s="108">
        <v>3139.28</v>
      </c>
      <c r="G238" s="61">
        <f>+F238-E238</f>
        <v>0.28000000000020009</v>
      </c>
      <c r="H238" s="109">
        <f t="shared" si="15"/>
        <v>100.00892003822874</v>
      </c>
    </row>
    <row r="239" spans="1:8" ht="13.5" thickBot="1" x14ac:dyDescent="0.25">
      <c r="A239" s="52"/>
      <c r="B239" s="29"/>
      <c r="C239" s="29"/>
      <c r="D239" s="29"/>
      <c r="E239" s="29"/>
      <c r="F239" s="29"/>
      <c r="G239" s="29"/>
      <c r="H239" s="100"/>
    </row>
    <row r="240" spans="1:8" ht="16.5" thickBot="1" x14ac:dyDescent="0.3">
      <c r="A240" s="129"/>
      <c r="B240" s="155"/>
      <c r="C240" s="131" t="s">
        <v>122</v>
      </c>
      <c r="D240" s="160">
        <f>D5+D222+D237</f>
        <v>102236</v>
      </c>
      <c r="E240" s="160">
        <f>E5+E222+E237</f>
        <v>118062</v>
      </c>
      <c r="F240" s="157">
        <f>F5+F222+F237</f>
        <v>113944.6</v>
      </c>
      <c r="G240" s="156">
        <f>+F240-E240</f>
        <v>-4117.3999999999942</v>
      </c>
      <c r="H240" s="159">
        <f t="shared" si="15"/>
        <v>96.512510375904199</v>
      </c>
    </row>
    <row r="241" spans="1:8" x14ac:dyDescent="0.2">
      <c r="A241" s="52"/>
      <c r="B241" s="29"/>
      <c r="C241" s="29"/>
      <c r="D241" s="29"/>
      <c r="E241" s="12"/>
      <c r="F241" s="12"/>
      <c r="H241" s="101"/>
    </row>
    <row r="242" spans="1:8" x14ac:dyDescent="0.2">
      <c r="A242" s="52"/>
      <c r="B242" s="29"/>
      <c r="C242" s="29"/>
      <c r="D242" s="29"/>
      <c r="E242" s="12"/>
      <c r="F242" s="12"/>
      <c r="H242" s="101"/>
    </row>
    <row r="243" spans="1:8" x14ac:dyDescent="0.2">
      <c r="A243" s="52"/>
      <c r="B243" s="29"/>
      <c r="C243" s="29"/>
      <c r="D243" s="29"/>
      <c r="E243" s="12"/>
      <c r="F243" s="12"/>
      <c r="H243" s="101"/>
    </row>
    <row r="244" spans="1:8" x14ac:dyDescent="0.2">
      <c r="A244" s="52"/>
      <c r="B244" s="29"/>
      <c r="C244" s="29"/>
      <c r="D244" s="29"/>
      <c r="E244" s="12"/>
      <c r="F244" s="12"/>
      <c r="H244" s="101"/>
    </row>
    <row r="245" spans="1:8" x14ac:dyDescent="0.2">
      <c r="A245" s="52"/>
      <c r="B245" s="12"/>
      <c r="C245" s="12"/>
      <c r="D245" s="12"/>
      <c r="E245" s="12"/>
      <c r="F245" s="12"/>
      <c r="H245" s="101"/>
    </row>
    <row r="246" spans="1:8" x14ac:dyDescent="0.2">
      <c r="A246" s="52"/>
      <c r="B246" s="12"/>
      <c r="C246" s="32"/>
      <c r="D246" s="28"/>
      <c r="E246" s="12"/>
      <c r="F246" s="12"/>
      <c r="H246" s="101"/>
    </row>
    <row r="247" spans="1:8" x14ac:dyDescent="0.2">
      <c r="A247" s="52"/>
      <c r="B247" s="12"/>
      <c r="C247" s="28"/>
      <c r="D247" s="28"/>
      <c r="E247" s="28"/>
      <c r="F247" s="12"/>
      <c r="H247" s="101"/>
    </row>
    <row r="248" spans="1:8" x14ac:dyDescent="0.2">
      <c r="A248" s="52"/>
      <c r="B248" s="12"/>
      <c r="C248" s="28"/>
      <c r="D248" s="28"/>
      <c r="E248" s="12"/>
      <c r="F248" s="12"/>
      <c r="H248" s="101"/>
    </row>
    <row r="249" spans="1:8" x14ac:dyDescent="0.2">
      <c r="A249" s="52"/>
      <c r="B249" s="12"/>
      <c r="C249" s="33"/>
      <c r="D249" s="32"/>
      <c r="E249" s="28"/>
      <c r="F249" s="12"/>
      <c r="H249" s="101"/>
    </row>
    <row r="250" spans="1:8" x14ac:dyDescent="0.2">
      <c r="A250" s="52"/>
      <c r="B250" s="12"/>
      <c r="C250" s="12"/>
      <c r="D250" s="12"/>
      <c r="E250" s="5"/>
      <c r="F250" s="12"/>
      <c r="H250" s="101"/>
    </row>
    <row r="251" spans="1:8" x14ac:dyDescent="0.2">
      <c r="A251" s="52"/>
      <c r="B251" s="12"/>
      <c r="C251" s="12"/>
      <c r="D251" s="12"/>
      <c r="E251" s="5"/>
      <c r="F251" s="2"/>
      <c r="H251" s="101"/>
    </row>
    <row r="252" spans="1:8" x14ac:dyDescent="0.2">
      <c r="A252" s="52"/>
      <c r="B252" s="12"/>
      <c r="C252" s="12"/>
      <c r="D252" s="12"/>
      <c r="E252" s="5"/>
      <c r="F252" s="2"/>
      <c r="H252" s="101"/>
    </row>
    <row r="253" spans="1:8" x14ac:dyDescent="0.2">
      <c r="A253" s="52"/>
      <c r="B253" s="2"/>
      <c r="C253" s="2"/>
      <c r="D253" s="2"/>
      <c r="E253" s="12"/>
      <c r="F253" s="2"/>
      <c r="H253" s="101"/>
    </row>
    <row r="254" spans="1:8" x14ac:dyDescent="0.2">
      <c r="A254" s="52"/>
      <c r="B254" s="2"/>
      <c r="C254" s="2"/>
      <c r="D254" s="2"/>
      <c r="E254" s="2"/>
      <c r="F254" s="2"/>
      <c r="H254" s="101"/>
    </row>
    <row r="255" spans="1:8" x14ac:dyDescent="0.2">
      <c r="A255" s="52"/>
      <c r="B255" s="12"/>
      <c r="C255" s="33"/>
      <c r="D255" s="28"/>
      <c r="E255" s="2"/>
      <c r="F255" s="2"/>
      <c r="H255" s="101"/>
    </row>
    <row r="256" spans="1:8" x14ac:dyDescent="0.2">
      <c r="A256" s="52"/>
      <c r="B256" s="12"/>
      <c r="C256" s="28"/>
      <c r="D256" s="28"/>
      <c r="E256" s="28"/>
      <c r="F256" s="2"/>
      <c r="H256" s="101"/>
    </row>
    <row r="257" spans="1:8" x14ac:dyDescent="0.2">
      <c r="A257" s="52"/>
      <c r="B257" s="12"/>
      <c r="C257" s="28"/>
      <c r="D257" s="28"/>
      <c r="E257" s="12"/>
      <c r="F257" s="2"/>
      <c r="H257" s="101"/>
    </row>
    <row r="258" spans="1:8" x14ac:dyDescent="0.2">
      <c r="A258" s="52"/>
      <c r="B258" s="12"/>
      <c r="C258" s="33"/>
      <c r="D258" s="5"/>
      <c r="E258" s="28"/>
      <c r="F258" s="2"/>
      <c r="H258" s="101"/>
    </row>
    <row r="259" spans="1:8" x14ac:dyDescent="0.2">
      <c r="A259" s="52"/>
      <c r="B259" s="12"/>
      <c r="C259" s="12"/>
      <c r="D259" s="12"/>
      <c r="E259" s="5"/>
      <c r="F259" s="2"/>
      <c r="H259" s="101"/>
    </row>
    <row r="260" spans="1:8" x14ac:dyDescent="0.2">
      <c r="A260" s="52"/>
      <c r="B260" s="12"/>
      <c r="C260" s="12"/>
      <c r="D260" s="12"/>
      <c r="E260" s="5"/>
      <c r="F260" s="2"/>
      <c r="H260" s="101"/>
    </row>
    <row r="261" spans="1:8" x14ac:dyDescent="0.2">
      <c r="A261" s="52"/>
      <c r="B261" s="12"/>
      <c r="C261" s="12"/>
      <c r="D261" s="12"/>
      <c r="E261" s="5"/>
      <c r="F261" s="2"/>
      <c r="H261" s="101"/>
    </row>
    <row r="262" spans="1:8" x14ac:dyDescent="0.2">
      <c r="A262" s="52"/>
      <c r="B262" s="2"/>
      <c r="C262" s="2"/>
      <c r="D262" s="2"/>
      <c r="E262" s="12"/>
      <c r="F262" s="2"/>
      <c r="H262" s="101"/>
    </row>
    <row r="263" spans="1:8" x14ac:dyDescent="0.2">
      <c r="A263" s="52"/>
      <c r="B263" s="2"/>
      <c r="C263" s="2"/>
      <c r="D263" s="2"/>
      <c r="E263" s="2"/>
      <c r="F263" s="2"/>
      <c r="H263" s="101"/>
    </row>
    <row r="264" spans="1:8" x14ac:dyDescent="0.2">
      <c r="A264" s="52"/>
      <c r="B264" s="12"/>
      <c r="C264" s="32"/>
      <c r="D264" s="28"/>
      <c r="E264" s="2"/>
      <c r="F264" s="2"/>
      <c r="H264" s="101"/>
    </row>
    <row r="265" spans="1:8" x14ac:dyDescent="0.2">
      <c r="A265" s="52"/>
      <c r="B265" s="12"/>
      <c r="C265" s="28"/>
      <c r="D265" s="28"/>
      <c r="E265" s="28"/>
      <c r="F265" s="2"/>
      <c r="H265" s="101"/>
    </row>
    <row r="266" spans="1:8" x14ac:dyDescent="0.2">
      <c r="A266" s="52"/>
      <c r="B266" s="12"/>
      <c r="C266" s="28"/>
      <c r="D266" s="28"/>
      <c r="E266" s="12"/>
      <c r="F266" s="2"/>
      <c r="H266" s="101"/>
    </row>
    <row r="267" spans="1:8" x14ac:dyDescent="0.2">
      <c r="A267" s="52"/>
      <c r="B267" s="12"/>
      <c r="C267" s="33"/>
      <c r="D267" s="5"/>
      <c r="E267" s="28"/>
      <c r="F267" s="2"/>
      <c r="H267" s="101"/>
    </row>
    <row r="268" spans="1:8" x14ac:dyDescent="0.2">
      <c r="A268" s="52"/>
      <c r="B268" s="12"/>
      <c r="C268" s="12"/>
      <c r="D268" s="5"/>
      <c r="E268" s="5"/>
      <c r="F268" s="2"/>
      <c r="H268" s="101"/>
    </row>
    <row r="269" spans="1:8" x14ac:dyDescent="0.2">
      <c r="A269" s="52"/>
      <c r="B269" s="12"/>
      <c r="C269" s="12"/>
      <c r="D269" s="5"/>
      <c r="E269" s="5"/>
      <c r="F269" s="2"/>
      <c r="H269" s="101"/>
    </row>
    <row r="270" spans="1:8" x14ac:dyDescent="0.2">
      <c r="A270" s="52"/>
      <c r="B270" s="12"/>
      <c r="C270" s="12"/>
      <c r="D270" s="12"/>
      <c r="E270" s="5"/>
      <c r="F270" s="2"/>
      <c r="H270" s="101"/>
    </row>
    <row r="271" spans="1:8" x14ac:dyDescent="0.2">
      <c r="A271" s="52"/>
      <c r="B271" s="2"/>
      <c r="C271" s="2"/>
      <c r="D271" s="2"/>
      <c r="E271" s="12"/>
      <c r="F271" s="2"/>
      <c r="H271" s="101"/>
    </row>
    <row r="272" spans="1:8" x14ac:dyDescent="0.2">
      <c r="A272" s="52"/>
      <c r="B272" s="2"/>
      <c r="C272" s="2"/>
      <c r="D272" s="2"/>
      <c r="E272" s="2"/>
      <c r="F272" s="2"/>
      <c r="H272" s="101"/>
    </row>
    <row r="273" spans="1:8" x14ac:dyDescent="0.2">
      <c r="A273" s="52"/>
      <c r="B273" s="12"/>
      <c r="C273" s="12"/>
      <c r="D273" s="28"/>
      <c r="E273" s="2"/>
      <c r="F273" s="2"/>
      <c r="H273" s="101"/>
    </row>
    <row r="274" spans="1:8" x14ac:dyDescent="0.2">
      <c r="A274" s="52"/>
      <c r="B274" s="12"/>
      <c r="C274" s="28"/>
      <c r="D274" s="28"/>
      <c r="E274" s="28"/>
      <c r="F274" s="2"/>
      <c r="H274" s="101"/>
    </row>
    <row r="275" spans="1:8" x14ac:dyDescent="0.2">
      <c r="A275" s="52"/>
      <c r="B275" s="12"/>
      <c r="C275" s="28"/>
      <c r="D275" s="28"/>
      <c r="E275" s="12"/>
      <c r="F275" s="2"/>
      <c r="H275" s="101"/>
    </row>
    <row r="276" spans="1:8" x14ac:dyDescent="0.2">
      <c r="A276" s="52"/>
      <c r="B276" s="12"/>
      <c r="C276" s="12"/>
      <c r="D276" s="5"/>
      <c r="E276" s="28"/>
      <c r="F276" s="2"/>
      <c r="H276" s="101"/>
    </row>
    <row r="277" spans="1:8" x14ac:dyDescent="0.2">
      <c r="A277" s="52"/>
      <c r="B277" s="12"/>
      <c r="C277" s="12"/>
      <c r="D277" s="5"/>
      <c r="E277" s="5"/>
      <c r="F277" s="2"/>
      <c r="H277" s="101"/>
    </row>
    <row r="278" spans="1:8" x14ac:dyDescent="0.2">
      <c r="A278" s="52"/>
      <c r="B278" s="12"/>
      <c r="C278" s="12"/>
      <c r="D278" s="12"/>
      <c r="E278" s="5"/>
      <c r="F278" s="2"/>
      <c r="H278" s="101"/>
    </row>
    <row r="279" spans="1:8" x14ac:dyDescent="0.2">
      <c r="A279" s="52"/>
      <c r="B279" s="2"/>
      <c r="C279" s="2"/>
      <c r="D279" s="2"/>
      <c r="E279" s="5"/>
      <c r="F279" s="2"/>
      <c r="H279" s="101"/>
    </row>
    <row r="280" spans="1:8" x14ac:dyDescent="0.2">
      <c r="A280" s="52"/>
      <c r="B280" s="2"/>
      <c r="C280" s="2"/>
      <c r="D280" s="2"/>
      <c r="E280" s="2"/>
      <c r="F280" s="2"/>
      <c r="H280" s="101"/>
    </row>
    <row r="281" spans="1:8" x14ac:dyDescent="0.2">
      <c r="A281" s="52"/>
      <c r="B281" s="2"/>
      <c r="C281" s="2"/>
      <c r="D281" s="2"/>
      <c r="E281" s="2"/>
      <c r="F281" s="2"/>
      <c r="H281" s="101"/>
    </row>
    <row r="282" spans="1:8" x14ac:dyDescent="0.2">
      <c r="A282" s="52"/>
      <c r="B282" s="2"/>
      <c r="C282" s="2"/>
      <c r="D282" s="2"/>
      <c r="E282" s="2"/>
      <c r="F282" s="2"/>
      <c r="H282" s="101"/>
    </row>
    <row r="283" spans="1:8" x14ac:dyDescent="0.2">
      <c r="A283" s="52"/>
      <c r="B283" s="2"/>
      <c r="C283" s="2"/>
      <c r="D283" s="2"/>
      <c r="E283" s="2"/>
      <c r="F283" s="2"/>
      <c r="H283" s="101"/>
    </row>
    <row r="284" spans="1:8" x14ac:dyDescent="0.2">
      <c r="A284" s="52"/>
      <c r="B284" s="2"/>
      <c r="C284" s="2"/>
      <c r="D284" s="2"/>
      <c r="E284" s="2"/>
      <c r="F284" s="2"/>
      <c r="H284" s="101"/>
    </row>
    <row r="285" spans="1:8" x14ac:dyDescent="0.2">
      <c r="A285" s="52"/>
      <c r="B285" s="2"/>
      <c r="C285" s="2"/>
      <c r="D285" s="2"/>
      <c r="E285" s="2"/>
      <c r="F285" s="2"/>
      <c r="H285" s="101"/>
    </row>
    <row r="286" spans="1:8" x14ac:dyDescent="0.2">
      <c r="H286" s="101"/>
    </row>
    <row r="287" spans="1:8" x14ac:dyDescent="0.2">
      <c r="H287" s="101"/>
    </row>
    <row r="288" spans="1:8" x14ac:dyDescent="0.2">
      <c r="H288" s="101"/>
    </row>
    <row r="289" spans="8:8" x14ac:dyDescent="0.2">
      <c r="H289" s="101"/>
    </row>
    <row r="290" spans="8:8" x14ac:dyDescent="0.2">
      <c r="H290" s="101"/>
    </row>
    <row r="291" spans="8:8" x14ac:dyDescent="0.2">
      <c r="H291" s="101"/>
    </row>
    <row r="292" spans="8:8" x14ac:dyDescent="0.2">
      <c r="H292" s="101"/>
    </row>
    <row r="293" spans="8:8" x14ac:dyDescent="0.2">
      <c r="H293" s="10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9" sqref="B19"/>
    </sheetView>
  </sheetViews>
  <sheetFormatPr defaultRowHeight="12.75" x14ac:dyDescent="0.2"/>
  <cols>
    <col min="1" max="1" width="15.7109375" customWidth="1"/>
    <col min="2" max="4" width="10.7109375" customWidth="1"/>
  </cols>
  <sheetData>
    <row r="1" spans="1:4" x14ac:dyDescent="0.2">
      <c r="B1" s="81" t="s">
        <v>184</v>
      </c>
    </row>
    <row r="3" spans="1:4" x14ac:dyDescent="0.2">
      <c r="B3" s="81" t="s">
        <v>185</v>
      </c>
      <c r="C3" s="81"/>
      <c r="D3" s="81"/>
    </row>
    <row r="4" spans="1:4" x14ac:dyDescent="0.2">
      <c r="B4" s="81"/>
      <c r="C4" s="81" t="s">
        <v>186</v>
      </c>
      <c r="D4" s="81"/>
    </row>
    <row r="7" spans="1:4" x14ac:dyDescent="0.2">
      <c r="A7" s="20" t="s">
        <v>187</v>
      </c>
      <c r="B7" s="27" t="s">
        <v>192</v>
      </c>
      <c r="C7" s="27" t="s">
        <v>193</v>
      </c>
      <c r="D7" s="27" t="s">
        <v>123</v>
      </c>
    </row>
    <row r="8" spans="1:4" x14ac:dyDescent="0.2">
      <c r="A8" s="20" t="s">
        <v>188</v>
      </c>
      <c r="B8" s="20">
        <v>73680</v>
      </c>
      <c r="C8" s="20">
        <v>184554</v>
      </c>
      <c r="D8" s="20">
        <v>182977</v>
      </c>
    </row>
    <row r="9" spans="1:4" x14ac:dyDescent="0.2">
      <c r="A9" s="20" t="s">
        <v>189</v>
      </c>
      <c r="B9" s="20">
        <v>0</v>
      </c>
      <c r="C9" s="20">
        <v>3199</v>
      </c>
      <c r="D9" s="20">
        <v>3199</v>
      </c>
    </row>
    <row r="10" spans="1:4" x14ac:dyDescent="0.2">
      <c r="A10" s="20" t="s">
        <v>190</v>
      </c>
      <c r="B10" s="20">
        <v>29746</v>
      </c>
      <c r="C10" s="20">
        <v>7869</v>
      </c>
      <c r="D10" s="20">
        <v>0</v>
      </c>
    </row>
    <row r="11" spans="1:4" x14ac:dyDescent="0.2">
      <c r="A11" s="20" t="s">
        <v>194</v>
      </c>
      <c r="B11" s="20">
        <f>SUM(B8:B10)</f>
        <v>103426</v>
      </c>
      <c r="C11" s="20">
        <f>SUM(C8:C10)</f>
        <v>195622</v>
      </c>
      <c r="D11" s="20">
        <f>SUM(D8:D10)</f>
        <v>186176</v>
      </c>
    </row>
    <row r="12" spans="1:4" x14ac:dyDescent="0.2">
      <c r="A12" s="20"/>
      <c r="B12" s="20"/>
      <c r="C12" s="20"/>
      <c r="D12" s="20"/>
    </row>
    <row r="13" spans="1:4" x14ac:dyDescent="0.2">
      <c r="A13" s="20" t="s">
        <v>191</v>
      </c>
      <c r="B13" s="27" t="s">
        <v>192</v>
      </c>
      <c r="C13" s="27" t="s">
        <v>193</v>
      </c>
      <c r="D13" s="27" t="s">
        <v>123</v>
      </c>
    </row>
    <row r="14" spans="1:4" x14ac:dyDescent="0.2">
      <c r="A14" s="20" t="s">
        <v>188</v>
      </c>
      <c r="B14" s="20">
        <v>72447</v>
      </c>
      <c r="C14" s="20">
        <v>102502</v>
      </c>
      <c r="D14" s="20">
        <v>98386</v>
      </c>
    </row>
    <row r="15" spans="1:4" x14ac:dyDescent="0.2">
      <c r="A15" s="20" t="s">
        <v>189</v>
      </c>
      <c r="B15" s="20">
        <v>26660</v>
      </c>
      <c r="C15" s="20">
        <v>12421</v>
      </c>
      <c r="D15" s="20">
        <v>12420</v>
      </c>
    </row>
    <row r="16" spans="1:4" x14ac:dyDescent="0.2">
      <c r="A16" s="20" t="s">
        <v>190</v>
      </c>
      <c r="B16" s="20">
        <v>3129</v>
      </c>
      <c r="C16" s="20">
        <v>3139</v>
      </c>
      <c r="D16" s="20">
        <v>3139</v>
      </c>
    </row>
    <row r="17" spans="1:4" x14ac:dyDescent="0.2">
      <c r="A17" s="20" t="s">
        <v>194</v>
      </c>
      <c r="B17" s="20">
        <f>SUM(B14:B16)</f>
        <v>102236</v>
      </c>
      <c r="C17" s="20">
        <f>SUM(C14:C16)</f>
        <v>118062</v>
      </c>
      <c r="D17" s="20">
        <f>SUM(D14:D16)</f>
        <v>113945</v>
      </c>
    </row>
    <row r="18" spans="1:4" x14ac:dyDescent="0.2">
      <c r="A18" s="20"/>
      <c r="B18" s="20"/>
      <c r="C18" s="20"/>
      <c r="D18" s="20"/>
    </row>
    <row r="19" spans="1:4" x14ac:dyDescent="0.2">
      <c r="A19" s="20" t="s">
        <v>195</v>
      </c>
      <c r="B19" s="20">
        <f>+B11-B17</f>
        <v>1190</v>
      </c>
      <c r="C19" s="20">
        <f>+C11-C17</f>
        <v>77560</v>
      </c>
      <c r="D19" s="20">
        <f>+D11-D17</f>
        <v>72231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Hospod.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User</cp:lastModifiedBy>
  <cp:revision>0</cp:revision>
  <cp:lastPrinted>2013-07-11T09:31:40Z</cp:lastPrinted>
  <dcterms:created xsi:type="dcterms:W3CDTF">2012-09-12T22:29:07Z</dcterms:created>
  <dcterms:modified xsi:type="dcterms:W3CDTF">2014-09-24T10:16:14Z</dcterms:modified>
</cp:coreProperties>
</file>