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480" windowHeight="8190" tabRatio="294"/>
  </bookViews>
  <sheets>
    <sheet name="Rok-pr." sheetId="10" r:id="rId1"/>
    <sheet name="Rok-výd" sheetId="11" r:id="rId2"/>
  </sheets>
  <definedNames>
    <definedName name="__shared_2_0_0">#REF!+#REF!+#REF!</definedName>
  </definedNames>
  <calcPr calcId="124519" iterateDelta="1E-4"/>
</workbook>
</file>

<file path=xl/calcChain.xml><?xml version="1.0" encoding="utf-8"?>
<calcChain xmlns="http://schemas.openxmlformats.org/spreadsheetml/2006/main">
  <c r="G276" i="11"/>
  <c r="F276"/>
  <c r="E276"/>
  <c r="D276"/>
  <c r="H218"/>
  <c r="H217"/>
  <c r="G107"/>
  <c r="H107"/>
  <c r="G80"/>
  <c r="H80"/>
  <c r="H208"/>
  <c r="H76"/>
  <c r="H201"/>
  <c r="H199"/>
  <c r="H198"/>
  <c r="H197"/>
  <c r="H196"/>
  <c r="G184"/>
  <c r="H184"/>
  <c r="G183"/>
  <c r="H183"/>
  <c r="G182"/>
  <c r="H182"/>
  <c r="H134"/>
  <c r="G134"/>
  <c r="G30"/>
  <c r="H30"/>
  <c r="G28"/>
  <c r="H28"/>
  <c r="G23"/>
  <c r="H23"/>
  <c r="G22"/>
  <c r="H22"/>
  <c r="H234"/>
  <c r="H233"/>
  <c r="H232"/>
  <c r="H231"/>
  <c r="H230"/>
  <c r="H229"/>
  <c r="H228"/>
  <c r="H227"/>
  <c r="H252"/>
  <c r="H251"/>
  <c r="H256"/>
  <c r="H274"/>
  <c r="H273"/>
  <c r="H279"/>
  <c r="H278"/>
  <c r="H277"/>
  <c r="H304"/>
  <c r="G304"/>
  <c r="H303"/>
  <c r="G303"/>
  <c r="F302"/>
  <c r="E302"/>
  <c r="D302"/>
  <c r="H299"/>
  <c r="G299"/>
  <c r="H298"/>
  <c r="G298"/>
  <c r="F297"/>
  <c r="H297" s="1"/>
  <c r="E297"/>
  <c r="D297"/>
  <c r="G294"/>
  <c r="H292"/>
  <c r="H288"/>
  <c r="G69" i="10"/>
  <c r="F69"/>
  <c r="I67"/>
  <c r="H67"/>
  <c r="I66"/>
  <c r="H66"/>
  <c r="G66"/>
  <c r="F66"/>
  <c r="E66"/>
  <c r="E69"/>
  <c r="H23"/>
  <c r="H20"/>
  <c r="H17"/>
  <c r="H14"/>
  <c r="G8"/>
  <c r="F8"/>
  <c r="E8"/>
  <c r="I11"/>
  <c r="I10"/>
  <c r="I9"/>
  <c r="H11"/>
  <c r="H10"/>
  <c r="H9"/>
  <c r="I54"/>
  <c r="I53"/>
  <c r="I52"/>
  <c r="I51"/>
  <c r="I50"/>
  <c r="I49"/>
  <c r="I48"/>
  <c r="I47"/>
  <c r="I46"/>
  <c r="I45"/>
  <c r="I44"/>
  <c r="I43"/>
  <c r="I42"/>
  <c r="I41"/>
  <c r="I40"/>
  <c r="H54"/>
  <c r="H53"/>
  <c r="H52"/>
  <c r="H51"/>
  <c r="H50"/>
  <c r="H49"/>
  <c r="H48"/>
  <c r="H47"/>
  <c r="H46"/>
  <c r="H45"/>
  <c r="H44"/>
  <c r="H43"/>
  <c r="H42"/>
  <c r="H41"/>
  <c r="H40"/>
  <c r="G292" i="11"/>
  <c r="H291"/>
  <c r="G291"/>
  <c r="G288"/>
  <c r="H287"/>
  <c r="G287"/>
  <c r="G279"/>
  <c r="G278"/>
  <c r="G277"/>
  <c r="G274"/>
  <c r="G273"/>
  <c r="H272"/>
  <c r="G272"/>
  <c r="G271" s="1"/>
  <c r="G269"/>
  <c r="H268"/>
  <c r="G268"/>
  <c r="G267"/>
  <c r="H266"/>
  <c r="G266"/>
  <c r="H265"/>
  <c r="G265"/>
  <c r="G264" l="1"/>
  <c r="G297"/>
  <c r="G302"/>
  <c r="H302"/>
  <c r="G286"/>
  <c r="G290"/>
  <c r="H8" i="10"/>
  <c r="I8"/>
  <c r="H262" i="11"/>
  <c r="G262"/>
  <c r="G261"/>
  <c r="G260"/>
  <c r="H259"/>
  <c r="G259"/>
  <c r="H253"/>
  <c r="G253"/>
  <c r="G252"/>
  <c r="G251"/>
  <c r="H250"/>
  <c r="G250"/>
  <c r="G247"/>
  <c r="G246"/>
  <c r="H245"/>
  <c r="G245"/>
  <c r="H242"/>
  <c r="G242"/>
  <c r="H241"/>
  <c r="G241"/>
  <c r="G240" s="1"/>
  <c r="H238"/>
  <c r="G238"/>
  <c r="H237"/>
  <c r="G237"/>
  <c r="G236" s="1"/>
  <c r="G231"/>
  <c r="G234"/>
  <c r="G233"/>
  <c r="G232"/>
  <c r="G230"/>
  <c r="G229"/>
  <c r="G228"/>
  <c r="G227"/>
  <c r="H226"/>
  <c r="G226"/>
  <c r="H223"/>
  <c r="G223"/>
  <c r="G216"/>
  <c r="H216"/>
  <c r="H220"/>
  <c r="H219"/>
  <c r="H215"/>
  <c r="H214"/>
  <c r="H213"/>
  <c r="H212"/>
  <c r="H211"/>
  <c r="H210"/>
  <c r="H209"/>
  <c r="H207"/>
  <c r="H206"/>
  <c r="H205"/>
  <c r="H204"/>
  <c r="H203"/>
  <c r="H202"/>
  <c r="H200"/>
  <c r="H195"/>
  <c r="H194"/>
  <c r="H193"/>
  <c r="H192"/>
  <c r="H191"/>
  <c r="H190"/>
  <c r="H189"/>
  <c r="H188"/>
  <c r="H187"/>
  <c r="H186"/>
  <c r="H185"/>
  <c r="H181"/>
  <c r="H180"/>
  <c r="H179"/>
  <c r="H178"/>
  <c r="H177"/>
  <c r="H176"/>
  <c r="H175"/>
  <c r="H174"/>
  <c r="H173"/>
  <c r="H172"/>
  <c r="H171"/>
  <c r="H170"/>
  <c r="G220"/>
  <c r="G219"/>
  <c r="G218"/>
  <c r="G217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1"/>
  <c r="G180"/>
  <c r="G179"/>
  <c r="G178"/>
  <c r="G177"/>
  <c r="G176"/>
  <c r="G175"/>
  <c r="G174"/>
  <c r="G173"/>
  <c r="G172"/>
  <c r="G171"/>
  <c r="G170"/>
  <c r="G169"/>
  <c r="H169"/>
  <c r="G258" l="1"/>
  <c r="G284"/>
  <c r="G244"/>
  <c r="G225"/>
  <c r="G249"/>
  <c r="G168"/>
  <c r="H137"/>
  <c r="G137"/>
  <c r="H136"/>
  <c r="G136"/>
  <c r="H135"/>
  <c r="G135"/>
  <c r="H133"/>
  <c r="G133"/>
  <c r="H132"/>
  <c r="G132"/>
  <c r="H131"/>
  <c r="G131"/>
  <c r="H130"/>
  <c r="G130"/>
  <c r="H129"/>
  <c r="G129"/>
  <c r="F128"/>
  <c r="E128"/>
  <c r="H119"/>
  <c r="G126"/>
  <c r="G125"/>
  <c r="G124"/>
  <c r="G123"/>
  <c r="G122"/>
  <c r="G121"/>
  <c r="G120"/>
  <c r="G119"/>
  <c r="G118"/>
  <c r="F117"/>
  <c r="H126"/>
  <c r="H125"/>
  <c r="H124"/>
  <c r="H123"/>
  <c r="H122"/>
  <c r="H121"/>
  <c r="H120"/>
  <c r="H118"/>
  <c r="F83"/>
  <c r="H103"/>
  <c r="D83"/>
  <c r="H108"/>
  <c r="G108"/>
  <c r="H106"/>
  <c r="G106"/>
  <c r="H105"/>
  <c r="G105"/>
  <c r="H104"/>
  <c r="G104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1"/>
  <c r="G81"/>
  <c r="H79"/>
  <c r="G79"/>
  <c r="H78"/>
  <c r="G78"/>
  <c r="H77"/>
  <c r="G77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D56"/>
  <c r="G117" l="1"/>
  <c r="H128"/>
  <c r="G128"/>
  <c r="G56"/>
  <c r="G83"/>
  <c r="G34"/>
  <c r="H34"/>
  <c r="F11"/>
  <c r="E11"/>
  <c r="H33"/>
  <c r="G33"/>
  <c r="H32"/>
  <c r="G32"/>
  <c r="H31"/>
  <c r="G31"/>
  <c r="H29"/>
  <c r="G29"/>
  <c r="H27"/>
  <c r="G27"/>
  <c r="H26"/>
  <c r="G26"/>
  <c r="H25"/>
  <c r="G25"/>
  <c r="H24"/>
  <c r="G24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9"/>
  <c r="G9"/>
  <c r="H8"/>
  <c r="G8"/>
  <c r="D11"/>
  <c r="H64" i="10"/>
  <c r="H63"/>
  <c r="H62"/>
  <c r="H61"/>
  <c r="H58"/>
  <c r="H57"/>
  <c r="H39"/>
  <c r="H36"/>
  <c r="H35"/>
  <c r="H34"/>
  <c r="H31"/>
  <c r="H30"/>
  <c r="H27"/>
  <c r="I64"/>
  <c r="I63"/>
  <c r="I62"/>
  <c r="I61"/>
  <c r="I58"/>
  <c r="I57"/>
  <c r="I39"/>
  <c r="I36"/>
  <c r="I35"/>
  <c r="I34"/>
  <c r="I31"/>
  <c r="I30"/>
  <c r="I27"/>
  <c r="I23"/>
  <c r="I20"/>
  <c r="I17"/>
  <c r="I14"/>
  <c r="G11" i="11" l="1"/>
  <c r="H11"/>
  <c r="G7"/>
  <c r="F19" i="10"/>
  <c r="F16"/>
  <c r="F290" i="11"/>
  <c r="E290"/>
  <c r="D290"/>
  <c r="F286"/>
  <c r="E286"/>
  <c r="D286"/>
  <c r="F271"/>
  <c r="E271"/>
  <c r="D271"/>
  <c r="F264"/>
  <c r="H264" s="1"/>
  <c r="E264"/>
  <c r="D264"/>
  <c r="F258"/>
  <c r="E258"/>
  <c r="D258"/>
  <c r="F255"/>
  <c r="H255" s="1"/>
  <c r="E255"/>
  <c r="D255"/>
  <c r="F249"/>
  <c r="E249"/>
  <c r="D249"/>
  <c r="F244"/>
  <c r="E244"/>
  <c r="D244"/>
  <c r="F240"/>
  <c r="E240"/>
  <c r="D240"/>
  <c r="F236"/>
  <c r="E236"/>
  <c r="D236"/>
  <c r="F225"/>
  <c r="E225"/>
  <c r="D225"/>
  <c r="F222"/>
  <c r="E222"/>
  <c r="D222"/>
  <c r="F168"/>
  <c r="E168"/>
  <c r="D168"/>
  <c r="D128"/>
  <c r="E117"/>
  <c r="H117" s="1"/>
  <c r="D117"/>
  <c r="E83"/>
  <c r="F56"/>
  <c r="E56"/>
  <c r="F7"/>
  <c r="E7"/>
  <c r="D7"/>
  <c r="G60" i="10"/>
  <c r="F60"/>
  <c r="E60"/>
  <c r="G56"/>
  <c r="F56"/>
  <c r="E56"/>
  <c r="G38"/>
  <c r="F38"/>
  <c r="E38"/>
  <c r="G33"/>
  <c r="F33"/>
  <c r="E33"/>
  <c r="G29"/>
  <c r="F29"/>
  <c r="E29"/>
  <c r="G22"/>
  <c r="F22"/>
  <c r="E22"/>
  <c r="G19"/>
  <c r="E19"/>
  <c r="G16"/>
  <c r="E16"/>
  <c r="G13"/>
  <c r="F13"/>
  <c r="E13"/>
  <c r="H56" i="11" l="1"/>
  <c r="H236"/>
  <c r="H244"/>
  <c r="D5"/>
  <c r="D307" s="1"/>
  <c r="H276"/>
  <c r="G222"/>
  <c r="H222"/>
  <c r="G5"/>
  <c r="G307" s="1"/>
  <c r="E5"/>
  <c r="H225"/>
  <c r="H240"/>
  <c r="H258"/>
  <c r="H271"/>
  <c r="H290"/>
  <c r="H286"/>
  <c r="H60" i="10"/>
  <c r="I60"/>
  <c r="H56"/>
  <c r="I56"/>
  <c r="I38"/>
  <c r="H38"/>
  <c r="H33"/>
  <c r="I33"/>
  <c r="H29"/>
  <c r="I29"/>
  <c r="H22"/>
  <c r="I22"/>
  <c r="H19"/>
  <c r="I19"/>
  <c r="H16"/>
  <c r="I16"/>
  <c r="H13"/>
  <c r="I13"/>
  <c r="F5" i="11"/>
  <c r="F307" s="1"/>
  <c r="H249"/>
  <c r="H168"/>
  <c r="H83"/>
  <c r="H7"/>
  <c r="D284"/>
  <c r="E284"/>
  <c r="F284"/>
  <c r="G25" i="10"/>
  <c r="F25"/>
  <c r="F6" s="1"/>
  <c r="E25"/>
  <c r="E6" s="1"/>
  <c r="E307" i="11" l="1"/>
  <c r="G6" i="10"/>
  <c r="H25"/>
  <c r="I25"/>
  <c r="H284" i="11"/>
  <c r="H5"/>
  <c r="H307" l="1"/>
  <c r="I6" i="10"/>
  <c r="H69"/>
  <c r="I69"/>
  <c r="H6" l="1"/>
</calcChain>
</file>

<file path=xl/sharedStrings.xml><?xml version="1.0" encoding="utf-8"?>
<sst xmlns="http://schemas.openxmlformats.org/spreadsheetml/2006/main" count="324" uniqueCount="199">
  <si>
    <t>Členenie</t>
  </si>
  <si>
    <t>Názov</t>
  </si>
  <si>
    <t>Schválený</t>
  </si>
  <si>
    <t/>
  </si>
  <si>
    <t>rozpočet</t>
  </si>
  <si>
    <t>Bežné príjmy</t>
  </si>
  <si>
    <t>Transfery zo štátneho rozpočtu</t>
  </si>
  <si>
    <t>Daňové príjmy</t>
  </si>
  <si>
    <t>Výnos z dane z príjmov</t>
  </si>
  <si>
    <t>Dane z majetku</t>
  </si>
  <si>
    <t>Z pozemkov</t>
  </si>
  <si>
    <t>Zo stavieb</t>
  </si>
  <si>
    <t>Za psa</t>
  </si>
  <si>
    <t>Za ubytovanie</t>
  </si>
  <si>
    <t>Za kom.odpady a a drobný stav.odpad</t>
  </si>
  <si>
    <t>Nedaňové príjmy</t>
  </si>
  <si>
    <t>Z prenajatých budov, priestorov a objektov</t>
  </si>
  <si>
    <t>Ostatné poplatky- správne poplatky</t>
  </si>
  <si>
    <t>Úroky z vkladov</t>
  </si>
  <si>
    <t>Kapitálové príjmy</t>
  </si>
  <si>
    <t>Finančné operácie</t>
  </si>
  <si>
    <t>Príjmy celkom</t>
  </si>
  <si>
    <t>Bežné výdavky</t>
  </si>
  <si>
    <t>01.1.1.6</t>
  </si>
  <si>
    <t>Tarifný plat</t>
  </si>
  <si>
    <t>Príplatky</t>
  </si>
  <si>
    <t>Poistné do Všeobecnej zdrav.poisť.</t>
  </si>
  <si>
    <t>Poistné do Soc.poisť.-nemocenské</t>
  </si>
  <si>
    <t>Poistné do Soc.poisť.-dôchodkové</t>
  </si>
  <si>
    <t>Poistné do Soc.poisť.-úrazové</t>
  </si>
  <si>
    <t>Poistné do Soc.poisť.-invalidné</t>
  </si>
  <si>
    <t>Poistné do Soc.poisť.-nezamestnanosť</t>
  </si>
  <si>
    <t>Poistné do Soc.poisť.-rezervný fond</t>
  </si>
  <si>
    <t>Cestovné náhrady</t>
  </si>
  <si>
    <t>Energie- elektrina</t>
  </si>
  <si>
    <t>Vodné,stočné</t>
  </si>
  <si>
    <t>Poštové a telekomunikačné služby</t>
  </si>
  <si>
    <t>Interierové vybavenie- stôl, stoličky</t>
  </si>
  <si>
    <t>Všeobecný materiál- papier, toner, farby, diskety, tlačivá, lekár.</t>
  </si>
  <si>
    <t>Knihy,časopisy,noviny</t>
  </si>
  <si>
    <t>Pracovné odevy,obuv a prac.pomôcky</t>
  </si>
  <si>
    <t>Palivá ako zdroj energie</t>
  </si>
  <si>
    <t>Reprezentačné</t>
  </si>
  <si>
    <t>Poistenie</t>
  </si>
  <si>
    <t>Auto parkovne,znamka</t>
  </si>
  <si>
    <t>Palivo, mazivá, oleje, špec.kvapaliny</t>
  </si>
  <si>
    <t>Servis</t>
  </si>
  <si>
    <t>Rut.a štand.údržba výpočtovej techniky</t>
  </si>
  <si>
    <t>Školenia,kurzy,semináre</t>
  </si>
  <si>
    <t>Kult.poduj+oslava DPZ</t>
  </si>
  <si>
    <t>Propagácia,reklama,inzercia- Strac.spravodaj</t>
  </si>
  <si>
    <t>Všeobecné služby</t>
  </si>
  <si>
    <t>Špec.služby- audit, archív</t>
  </si>
  <si>
    <t>Náhrada mzdy a platu</t>
  </si>
  <si>
    <t>Štúdie, expetízy a posudky</t>
  </si>
  <si>
    <t>Stravovanie</t>
  </si>
  <si>
    <t>Poistné</t>
  </si>
  <si>
    <t>Prídel do sociálneho fondu</t>
  </si>
  <si>
    <t>Kolky</t>
  </si>
  <si>
    <t>Odmeny a príspevky</t>
  </si>
  <si>
    <t>Transfery rozpočtovej organizácii-spol.úr.</t>
  </si>
  <si>
    <t>Na členské príspevky v združeniach</t>
  </si>
  <si>
    <t>Finančná rozpočtová oblasť</t>
  </si>
  <si>
    <t>Poplatky a odvody-Banka</t>
  </si>
  <si>
    <t>O3.2.0</t>
  </si>
  <si>
    <t>Ochrana pred požiarmi</t>
  </si>
  <si>
    <t>Energie</t>
  </si>
  <si>
    <t>Všeobecný materiál</t>
  </si>
  <si>
    <t>Špeciálny materiál</t>
  </si>
  <si>
    <t>Palivo,mazivá,oleje,špeciál.kvapaliny</t>
  </si>
  <si>
    <t>Servis, údržba, opravy</t>
  </si>
  <si>
    <t>Rut a štand.údržba špeciálnych strojov</t>
  </si>
  <si>
    <t>Odmena preventívar</t>
  </si>
  <si>
    <t>O4.5.1.</t>
  </si>
  <si>
    <t>Cestná doprava</t>
  </si>
  <si>
    <t>Rut a štand.údržba budov, objektov</t>
  </si>
  <si>
    <t>O5.1.0.</t>
  </si>
  <si>
    <t>Nakladanie s odpadmi</t>
  </si>
  <si>
    <t>Odp.nádoby</t>
  </si>
  <si>
    <t>Všeobecné služby- Brantner</t>
  </si>
  <si>
    <t>O5.3.0.</t>
  </si>
  <si>
    <t>Znižovanie znečisťovania</t>
  </si>
  <si>
    <t>Údržba- park, zastávka, koše, lavičky</t>
  </si>
  <si>
    <t>Material-vrecia,metla,lopata,farba,stetce</t>
  </si>
  <si>
    <t>O6.2.0.</t>
  </si>
  <si>
    <t>Rozvoj obce</t>
  </si>
  <si>
    <t>Energie- pavilón, záchody</t>
  </si>
  <si>
    <t>Poh.hmoty-brigádypíla,</t>
  </si>
  <si>
    <t>O6.3.0.</t>
  </si>
  <si>
    <t>Zásobovanie vodou</t>
  </si>
  <si>
    <t>Vodovody,kanálizác</t>
  </si>
  <si>
    <t>O6.4.0.</t>
  </si>
  <si>
    <t>Verejné osvetlenie</t>
  </si>
  <si>
    <t>Materiál-ziarovky,ističe</t>
  </si>
  <si>
    <t>Odmeny za údržbu ver.osv.</t>
  </si>
  <si>
    <t>O8.2.0.9.</t>
  </si>
  <si>
    <t>Ostat.kult.služby-Kult.spol.zar Pelc</t>
  </si>
  <si>
    <t>Všeobecný materiál- štetce,farby,cement</t>
  </si>
  <si>
    <t>Konkurzy, súťaže- podujatia kult. a šport.</t>
  </si>
  <si>
    <t>Služby-fekal</t>
  </si>
  <si>
    <t>O8.3.0.</t>
  </si>
  <si>
    <t>Vysielacie a vydavateľské služby-kablov.</t>
  </si>
  <si>
    <t>Rut a štandard.údržba telekomunuk.techn</t>
  </si>
  <si>
    <t>O8.4.0.</t>
  </si>
  <si>
    <t>Náboženské a iné spoločenské služby</t>
  </si>
  <si>
    <t>Rut a štand.údržba budov, objektov- cintorín</t>
  </si>
  <si>
    <t>Materiál-drevo cint, farby</t>
  </si>
  <si>
    <t>Kapitálové výdavky</t>
  </si>
  <si>
    <t>Rekonštrukcia a modernizácia</t>
  </si>
  <si>
    <t>Výdavky celkom</t>
  </si>
  <si>
    <t>Skutočnosť</t>
  </si>
  <si>
    <t>Rut.a štand.údržba prac.odevov</t>
  </si>
  <si>
    <t>Dane</t>
  </si>
  <si>
    <t>Všeobecný material</t>
  </si>
  <si>
    <t>Kód</t>
  </si>
  <si>
    <t>zdroja</t>
  </si>
  <si>
    <t>Zo štátneho rozpočtu</t>
  </si>
  <si>
    <t>REGOB</t>
  </si>
  <si>
    <t>11N1</t>
  </si>
  <si>
    <t>Projekt ŠFM</t>
  </si>
  <si>
    <t>ŠFM</t>
  </si>
  <si>
    <t>11N2</t>
  </si>
  <si>
    <t>Spolufinancovanie ŠFM - úrad vlády</t>
  </si>
  <si>
    <t>11T1</t>
  </si>
  <si>
    <t>ESF prostr.ES</t>
  </si>
  <si>
    <t>ÚPSVAR</t>
  </si>
  <si>
    <t>ESF prostr.ŠR</t>
  </si>
  <si>
    <t>Dane za špecifické služby</t>
  </si>
  <si>
    <t>Za stravné</t>
  </si>
  <si>
    <t>Všeobecné verejné služby</t>
  </si>
  <si>
    <t>Výpočtová technika</t>
  </si>
  <si>
    <t>Nájomné</t>
  </si>
  <si>
    <t>Odmeny zam.mimo prac.pomeru</t>
  </si>
  <si>
    <t>ŠFM - úrad vlády</t>
  </si>
  <si>
    <t>11T2</t>
  </si>
  <si>
    <t>ESF -prostr ŠR</t>
  </si>
  <si>
    <t>Výdavky obce</t>
  </si>
  <si>
    <t>Rut a štand.údržba prevádzkových strojov</t>
  </si>
  <si>
    <t>Rut a štand.údržba špec.strojov</t>
  </si>
  <si>
    <t>Prevod prostriedkov</t>
  </si>
  <si>
    <t>Poistné do ost.zdrav.poist.</t>
  </si>
  <si>
    <t>Cestovné náhrady - tuzemské</t>
  </si>
  <si>
    <t>Cestovné náhrady - zahraničné</t>
  </si>
  <si>
    <t>Komunikačná infraštruktúra</t>
  </si>
  <si>
    <t>Softvér</t>
  </si>
  <si>
    <t>Školenia, kurzy, semináre</t>
  </si>
  <si>
    <t>Propagácia, inzercia, reklama</t>
  </si>
  <si>
    <t>Špeciálne služby</t>
  </si>
  <si>
    <t>Poplatky a odvody</t>
  </si>
  <si>
    <t>Transfery obci</t>
  </si>
  <si>
    <t>Konkurzy a súťaže</t>
  </si>
  <si>
    <t>Hrobové miesta</t>
  </si>
  <si>
    <t>Upravený</t>
  </si>
  <si>
    <t>Rozdiel</t>
  </si>
  <si>
    <t>%</t>
  </si>
  <si>
    <t xml:space="preserve"> 01.6.0</t>
  </si>
  <si>
    <t>Voľby</t>
  </si>
  <si>
    <t xml:space="preserve"> 01.1.2</t>
  </si>
  <si>
    <t>Prepravné</t>
  </si>
  <si>
    <t>Rozpočet obce Stratená na rok 2014</t>
  </si>
  <si>
    <t xml:space="preserve">    €</t>
  </si>
  <si>
    <t>Spoločný úrad</t>
  </si>
  <si>
    <t>Parkovné autá</t>
  </si>
  <si>
    <t>Parkovné motocykel</t>
  </si>
  <si>
    <t>Ubytovanie TIC</t>
  </si>
  <si>
    <t>Reklamné predmety</t>
  </si>
  <si>
    <t>Parkovné autobus</t>
  </si>
  <si>
    <t>Prenájom bicyklov</t>
  </si>
  <si>
    <t>Káblová TV</t>
  </si>
  <si>
    <t>Vhlásenie MR</t>
  </si>
  <si>
    <t>WC DLJ</t>
  </si>
  <si>
    <t>Revyklačný fond</t>
  </si>
  <si>
    <t>Krátkodobé</t>
  </si>
  <si>
    <t>Nerozpočtované príjmy</t>
  </si>
  <si>
    <t>Iné</t>
  </si>
  <si>
    <t>Interiérové vybavenie</t>
  </si>
  <si>
    <t>Jednotlivcovi</t>
  </si>
  <si>
    <t>Ostatné</t>
  </si>
  <si>
    <t>Nerozpočtované</t>
  </si>
  <si>
    <t>Poistné Všeobec.zdrav.p.</t>
  </si>
  <si>
    <t>Nemoceské p.</t>
  </si>
  <si>
    <t>Starobné p.</t>
  </si>
  <si>
    <t>Úrazové p.</t>
  </si>
  <si>
    <t>Invalidné p.</t>
  </si>
  <si>
    <t>Poistenie v nezamestnanosti</t>
  </si>
  <si>
    <t>Do rezervného fondu solidarity</t>
  </si>
  <si>
    <t>Telefon</t>
  </si>
  <si>
    <t>Poštovné</t>
  </si>
  <si>
    <t>Údržba budov</t>
  </si>
  <si>
    <t>Cestovné</t>
  </si>
  <si>
    <t xml:space="preserve">Tuzemské </t>
  </si>
  <si>
    <t>Náhrady mzdy</t>
  </si>
  <si>
    <t>Odmeny zamestnancov mimo prac.p.</t>
  </si>
  <si>
    <t>Osobný príplatok</t>
  </si>
  <si>
    <t>SOZA</t>
  </si>
  <si>
    <t>Poštové známky</t>
  </si>
  <si>
    <t>Poštové poplatky</t>
  </si>
  <si>
    <t>Prídel do soc.fondu</t>
  </si>
  <si>
    <t>Pokuty a penále</t>
  </si>
</sst>
</file>

<file path=xl/styles.xml><?xml version="1.0" encoding="utf-8"?>
<styleSheet xmlns="http://schemas.openxmlformats.org/spreadsheetml/2006/main">
  <numFmts count="1">
    <numFmt numFmtId="164" formatCode="dd/mm/yy"/>
  </numFmts>
  <fonts count="15">
    <font>
      <sz val="10"/>
      <name val="SimSun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8"/>
      <color rgb="FF0D0D0D"/>
      <name val="Arial"/>
      <family val="2"/>
      <charset val="238"/>
    </font>
    <font>
      <sz val="8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C1DA"/>
        <bgColor rgb="FFC0C0C0"/>
      </patternFill>
    </fill>
    <fill>
      <patternFill patternType="solid">
        <fgColor theme="0"/>
        <bgColor rgb="FFE6E6FF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DCE6F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rgb="FFC0C0C0"/>
      </patternFill>
    </fill>
    <fill>
      <patternFill patternType="solid">
        <fgColor theme="8" tint="0.79998168889431442"/>
        <bgColor rgb="FFCCC1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CE6F2"/>
      </patternFill>
    </fill>
    <fill>
      <patternFill patternType="solid">
        <fgColor theme="7" tint="0.79998168889431442"/>
        <bgColor rgb="FFE6E6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CC1DA"/>
      </patternFill>
    </fill>
  </fills>
  <borders count="5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/>
    <xf numFmtId="0" fontId="1" fillId="0" borderId="12" xfId="0" applyFont="1" applyBorder="1"/>
    <xf numFmtId="0" fontId="4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/>
    <xf numFmtId="0" fontId="1" fillId="5" borderId="0" xfId="0" applyFont="1" applyFill="1" applyBorder="1" applyAlignment="1">
      <alignment horizontal="center"/>
    </xf>
    <xf numFmtId="0" fontId="1" fillId="6" borderId="0" xfId="0" applyFont="1" applyFill="1" applyBorder="1"/>
    <xf numFmtId="0" fontId="1" fillId="5" borderId="0" xfId="0" applyFont="1" applyFill="1" applyBorder="1"/>
    <xf numFmtId="0" fontId="1" fillId="0" borderId="0" xfId="0" applyFont="1" applyAlignment="1">
      <alignment horizontal="center"/>
    </xf>
    <xf numFmtId="2" fontId="1" fillId="0" borderId="0" xfId="0" applyNumberFormat="1" applyFont="1" applyBorder="1"/>
    <xf numFmtId="0" fontId="2" fillId="0" borderId="0" xfId="0" applyFont="1" applyAlignment="1">
      <alignment horizontal="center"/>
    </xf>
    <xf numFmtId="3" fontId="1" fillId="0" borderId="0" xfId="0" applyNumberFormat="1" applyFont="1" applyBorder="1"/>
    <xf numFmtId="0" fontId="1" fillId="10" borderId="30" xfId="0" applyFont="1" applyFill="1" applyBorder="1" applyAlignment="1">
      <alignment horizontal="center"/>
    </xf>
    <xf numFmtId="0" fontId="3" fillId="12" borderId="31" xfId="0" applyFont="1" applyFill="1" applyBorder="1"/>
    <xf numFmtId="0" fontId="1" fillId="12" borderId="31" xfId="0" applyFont="1" applyFill="1" applyBorder="1"/>
    <xf numFmtId="2" fontId="4" fillId="12" borderId="31" xfId="0" applyNumberFormat="1" applyFont="1" applyFill="1" applyBorder="1"/>
    <xf numFmtId="0" fontId="1" fillId="0" borderId="34" xfId="0" applyFont="1" applyBorder="1" applyAlignment="1">
      <alignment horizontal="center"/>
    </xf>
    <xf numFmtId="0" fontId="1" fillId="0" borderId="22" xfId="0" applyFont="1" applyBorder="1"/>
    <xf numFmtId="0" fontId="5" fillId="9" borderId="1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11" borderId="19" xfId="0" applyFont="1" applyFill="1" applyBorder="1" applyAlignment="1">
      <alignment horizontal="center"/>
    </xf>
    <xf numFmtId="0" fontId="5" fillId="9" borderId="33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5" fillId="11" borderId="34" xfId="0" applyFont="1" applyFill="1" applyBorder="1" applyAlignment="1">
      <alignment horizontal="center"/>
    </xf>
    <xf numFmtId="0" fontId="5" fillId="11" borderId="4" xfId="0" applyFont="1" applyFill="1" applyBorder="1" applyAlignment="1">
      <alignment horizontal="center"/>
    </xf>
    <xf numFmtId="0" fontId="5" fillId="0" borderId="18" xfId="0" applyFont="1" applyBorder="1"/>
    <xf numFmtId="0" fontId="5" fillId="13" borderId="7" xfId="0" applyFont="1" applyFill="1" applyBorder="1"/>
    <xf numFmtId="0" fontId="5" fillId="0" borderId="10" xfId="0" applyFont="1" applyBorder="1"/>
    <xf numFmtId="0" fontId="5" fillId="0" borderId="7" xfId="0" applyFont="1" applyBorder="1" applyAlignment="1">
      <alignment horizontal="center"/>
    </xf>
    <xf numFmtId="0" fontId="8" fillId="0" borderId="7" xfId="0" applyFont="1" applyBorder="1"/>
    <xf numFmtId="0" fontId="7" fillId="0" borderId="7" xfId="0" applyFont="1" applyBorder="1"/>
    <xf numFmtId="0" fontId="5" fillId="0" borderId="10" xfId="0" applyFont="1" applyBorder="1" applyAlignment="1">
      <alignment horizontal="center"/>
    </xf>
    <xf numFmtId="2" fontId="7" fillId="0" borderId="7" xfId="0" applyNumberFormat="1" applyFont="1" applyBorder="1"/>
    <xf numFmtId="0" fontId="5" fillId="0" borderId="7" xfId="0" applyFont="1" applyBorder="1"/>
    <xf numFmtId="2" fontId="5" fillId="0" borderId="7" xfId="0" applyNumberFormat="1" applyFont="1" applyBorder="1"/>
    <xf numFmtId="0" fontId="5" fillId="0" borderId="9" xfId="0" applyFont="1" applyBorder="1" applyAlignment="1">
      <alignment horizontal="center"/>
    </xf>
    <xf numFmtId="0" fontId="8" fillId="0" borderId="5" xfId="0" applyFont="1" applyBorder="1"/>
    <xf numFmtId="0" fontId="7" fillId="0" borderId="5" xfId="0" applyFont="1" applyBorder="1"/>
    <xf numFmtId="2" fontId="7" fillId="0" borderId="6" xfId="0" applyNumberFormat="1" applyFont="1" applyBorder="1"/>
    <xf numFmtId="0" fontId="5" fillId="0" borderId="14" xfId="0" applyFont="1" applyBorder="1" applyAlignment="1">
      <alignment horizontal="center"/>
    </xf>
    <xf numFmtId="2" fontId="5" fillId="0" borderId="18" xfId="0" applyNumberFormat="1" applyFont="1" applyBorder="1"/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2" fontId="7" fillId="0" borderId="8" xfId="0" applyNumberFormat="1" applyFont="1" applyBorder="1"/>
    <xf numFmtId="0" fontId="9" fillId="0" borderId="7" xfId="0" applyFont="1" applyBorder="1"/>
    <xf numFmtId="0" fontId="5" fillId="0" borderId="2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/>
    <xf numFmtId="2" fontId="5" fillId="0" borderId="20" xfId="0" applyNumberFormat="1" applyFont="1" applyBorder="1"/>
    <xf numFmtId="0" fontId="5" fillId="13" borderId="26" xfId="0" applyFont="1" applyFill="1" applyBorder="1" applyAlignment="1">
      <alignment horizontal="center"/>
    </xf>
    <xf numFmtId="0" fontId="5" fillId="14" borderId="27" xfId="0" applyFont="1" applyFill="1" applyBorder="1"/>
    <xf numFmtId="0" fontId="6" fillId="14" borderId="28" xfId="0" applyFont="1" applyFill="1" applyBorder="1"/>
    <xf numFmtId="2" fontId="6" fillId="14" borderId="28" xfId="0" applyNumberFormat="1" applyFont="1" applyFill="1" applyBorder="1"/>
    <xf numFmtId="0" fontId="5" fillId="6" borderId="33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5" fillId="8" borderId="4" xfId="0" applyFont="1" applyFill="1" applyBorder="1"/>
    <xf numFmtId="2" fontId="5" fillId="8" borderId="34" xfId="0" applyNumberFormat="1" applyFont="1" applyFill="1" applyBorder="1"/>
    <xf numFmtId="0" fontId="5" fillId="0" borderId="2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/>
    <xf numFmtId="2" fontId="5" fillId="0" borderId="39" xfId="0" applyNumberFormat="1" applyFont="1" applyBorder="1"/>
    <xf numFmtId="0" fontId="7" fillId="0" borderId="38" xfId="0" applyFont="1" applyBorder="1" applyAlignment="1">
      <alignment horizontal="center"/>
    </xf>
    <xf numFmtId="0" fontId="8" fillId="0" borderId="38" xfId="0" applyFont="1" applyBorder="1"/>
    <xf numFmtId="2" fontId="7" fillId="0" borderId="11" xfId="0" applyNumberFormat="1" applyFont="1" applyBorder="1"/>
    <xf numFmtId="0" fontId="7" fillId="0" borderId="41" xfId="0" applyFont="1" applyBorder="1" applyAlignment="1">
      <alignment horizontal="center"/>
    </xf>
    <xf numFmtId="0" fontId="9" fillId="0" borderId="5" xfId="0" applyFont="1" applyBorder="1"/>
    <xf numFmtId="0" fontId="9" fillId="0" borderId="11" xfId="0" applyFont="1" applyBorder="1"/>
    <xf numFmtId="0" fontId="5" fillId="0" borderId="3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4" xfId="0" applyFont="1" applyBorder="1"/>
    <xf numFmtId="0" fontId="9" fillId="0" borderId="4" xfId="0" applyFont="1" applyBorder="1"/>
    <xf numFmtId="0" fontId="9" fillId="0" borderId="34" xfId="0" applyFont="1" applyBorder="1"/>
    <xf numFmtId="0" fontId="5" fillId="0" borderId="4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4" xfId="0" applyFont="1" applyBorder="1"/>
    <xf numFmtId="0" fontId="5" fillId="0" borderId="4" xfId="0" applyFont="1" applyBorder="1"/>
    <xf numFmtId="2" fontId="5" fillId="0" borderId="34" xfId="0" applyNumberFormat="1" applyFont="1" applyBorder="1"/>
    <xf numFmtId="0" fontId="7" fillId="0" borderId="11" xfId="0" applyFont="1" applyBorder="1"/>
    <xf numFmtId="2" fontId="5" fillId="0" borderId="10" xfId="0" applyNumberFormat="1" applyFont="1" applyBorder="1"/>
    <xf numFmtId="2" fontId="7" fillId="0" borderId="38" xfId="0" applyNumberFormat="1" applyFont="1" applyBorder="1"/>
    <xf numFmtId="2" fontId="7" fillId="0" borderId="10" xfId="0" applyNumberFormat="1" applyFont="1" applyBorder="1"/>
    <xf numFmtId="0" fontId="5" fillId="0" borderId="39" xfId="0" applyFont="1" applyBorder="1"/>
    <xf numFmtId="2" fontId="7" fillId="0" borderId="0" xfId="0" applyNumberFormat="1" applyFont="1" applyBorder="1"/>
    <xf numFmtId="0" fontId="6" fillId="8" borderId="0" xfId="0" applyFont="1" applyFill="1" applyBorder="1"/>
    <xf numFmtId="2" fontId="5" fillId="8" borderId="7" xfId="0" applyNumberFormat="1" applyFont="1" applyFill="1" applyBorder="1"/>
    <xf numFmtId="0" fontId="5" fillId="2" borderId="25" xfId="0" applyFont="1" applyFill="1" applyBorder="1"/>
    <xf numFmtId="0" fontId="6" fillId="2" borderId="25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5" fillId="13" borderId="26" xfId="0" applyFont="1" applyFill="1" applyBorder="1"/>
    <xf numFmtId="0" fontId="5" fillId="14" borderId="28" xfId="0" applyFont="1" applyFill="1" applyBorder="1" applyAlignment="1">
      <alignment horizontal="center"/>
    </xf>
    <xf numFmtId="0" fontId="5" fillId="0" borderId="42" xfId="0" applyFont="1" applyBorder="1"/>
    <xf numFmtId="0" fontId="5" fillId="0" borderId="42" xfId="0" applyFont="1" applyBorder="1" applyAlignment="1">
      <alignment horizontal="center"/>
    </xf>
    <xf numFmtId="2" fontId="5" fillId="8" borderId="16" xfId="0" applyNumberFormat="1" applyFont="1" applyFill="1" applyBorder="1"/>
    <xf numFmtId="2" fontId="7" fillId="0" borderId="16" xfId="0" applyNumberFormat="1" applyFont="1" applyBorder="1"/>
    <xf numFmtId="0" fontId="5" fillId="16" borderId="15" xfId="0" applyFont="1" applyFill="1" applyBorder="1" applyAlignment="1">
      <alignment horizontal="center"/>
    </xf>
    <xf numFmtId="0" fontId="5" fillId="17" borderId="16" xfId="0" applyFont="1" applyFill="1" applyBorder="1"/>
    <xf numFmtId="0" fontId="11" fillId="17" borderId="16" xfId="0" applyFont="1" applyFill="1" applyBorder="1"/>
    <xf numFmtId="1" fontId="11" fillId="17" borderId="16" xfId="0" applyNumberFormat="1" applyFont="1" applyFill="1" applyBorder="1"/>
    <xf numFmtId="2" fontId="11" fillId="17" borderId="16" xfId="0" applyNumberFormat="1" applyFont="1" applyFill="1" applyBorder="1"/>
    <xf numFmtId="0" fontId="5" fillId="11" borderId="2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0" fontId="10" fillId="11" borderId="35" xfId="0" applyFont="1" applyFill="1" applyBorder="1" applyAlignment="1">
      <alignment horizontal="center"/>
    </xf>
    <xf numFmtId="0" fontId="5" fillId="0" borderId="44" xfId="0" applyFont="1" applyBorder="1"/>
    <xf numFmtId="0" fontId="11" fillId="7" borderId="45" xfId="0" applyFont="1" applyFill="1" applyBorder="1" applyAlignment="1">
      <alignment horizontal="center"/>
    </xf>
    <xf numFmtId="2" fontId="9" fillId="0" borderId="38" xfId="0" applyNumberFormat="1" applyFont="1" applyBorder="1"/>
    <xf numFmtId="2" fontId="9" fillId="13" borderId="2" xfId="0" applyNumberFormat="1" applyFont="1" applyFill="1" applyBorder="1"/>
    <xf numFmtId="2" fontId="9" fillId="16" borderId="16" xfId="0" applyNumberFormat="1" applyFont="1" applyFill="1" applyBorder="1"/>
    <xf numFmtId="2" fontId="12" fillId="16" borderId="17" xfId="0" applyNumberFormat="1" applyFont="1" applyFill="1" applyBorder="1"/>
    <xf numFmtId="2" fontId="5" fillId="0" borderId="43" xfId="0" applyNumberFormat="1" applyFont="1" applyBorder="1"/>
    <xf numFmtId="2" fontId="7" fillId="0" borderId="40" xfId="0" applyNumberFormat="1" applyFont="1" applyBorder="1"/>
    <xf numFmtId="2" fontId="7" fillId="0" borderId="43" xfId="0" applyNumberFormat="1" applyFont="1" applyBorder="1"/>
    <xf numFmtId="2" fontId="9" fillId="0" borderId="35" xfId="0" applyNumberFormat="1" applyFont="1" applyBorder="1"/>
    <xf numFmtId="2" fontId="7" fillId="0" borderId="35" xfId="0" applyNumberFormat="1" applyFont="1" applyBorder="1"/>
    <xf numFmtId="2" fontId="9" fillId="0" borderId="6" xfId="0" applyNumberFormat="1" applyFont="1" applyBorder="1"/>
    <xf numFmtId="2" fontId="7" fillId="0" borderId="17" xfId="0" applyNumberFormat="1" applyFont="1" applyBorder="1"/>
    <xf numFmtId="2" fontId="7" fillId="0" borderId="13" xfId="0" applyNumberFormat="1" applyFont="1" applyBorder="1"/>
    <xf numFmtId="2" fontId="9" fillId="13" borderId="29" xfId="0" applyNumberFormat="1" applyFont="1" applyFill="1" applyBorder="1"/>
    <xf numFmtId="2" fontId="6" fillId="13" borderId="3" xfId="0" applyNumberFormat="1" applyFont="1" applyFill="1" applyBorder="1"/>
    <xf numFmtId="0" fontId="5" fillId="0" borderId="46" xfId="0" applyFont="1" applyBorder="1" applyAlignment="1">
      <alignment horizontal="center"/>
    </xf>
    <xf numFmtId="0" fontId="5" fillId="0" borderId="47" xfId="0" applyFont="1" applyBorder="1"/>
    <xf numFmtId="0" fontId="6" fillId="8" borderId="47" xfId="0" applyFont="1" applyFill="1" applyBorder="1"/>
    <xf numFmtId="2" fontId="7" fillId="0" borderId="47" xfId="0" applyNumberFormat="1" applyFont="1" applyBorder="1"/>
    <xf numFmtId="2" fontId="7" fillId="0" borderId="48" xfId="0" applyNumberFormat="1" applyFont="1" applyBorder="1"/>
    <xf numFmtId="2" fontId="6" fillId="13" borderId="7" xfId="0" applyNumberFormat="1" applyFont="1" applyFill="1" applyBorder="1"/>
    <xf numFmtId="0" fontId="5" fillId="15" borderId="7" xfId="0" applyFont="1" applyFill="1" applyBorder="1"/>
    <xf numFmtId="0" fontId="6" fillId="15" borderId="7" xfId="0" applyFont="1" applyFill="1" applyBorder="1"/>
    <xf numFmtId="2" fontId="6" fillId="15" borderId="7" xfId="0" applyNumberFormat="1" applyFont="1" applyFill="1" applyBorder="1"/>
    <xf numFmtId="0" fontId="5" fillId="4" borderId="0" xfId="0" applyFont="1" applyFill="1" applyBorder="1"/>
    <xf numFmtId="0" fontId="6" fillId="4" borderId="0" xfId="0" applyFont="1" applyFill="1" applyBorder="1"/>
    <xf numFmtId="0" fontId="9" fillId="0" borderId="7" xfId="0" applyFont="1" applyBorder="1" applyAlignment="1">
      <alignment horizontal="center"/>
    </xf>
    <xf numFmtId="2" fontId="9" fillId="0" borderId="7" xfId="0" applyNumberFormat="1" applyFont="1" applyBorder="1"/>
    <xf numFmtId="2" fontId="5" fillId="0" borderId="0" xfId="0" applyNumberFormat="1" applyFont="1" applyBorder="1"/>
    <xf numFmtId="14" fontId="5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3" fontId="5" fillId="0" borderId="7" xfId="0" applyNumberFormat="1" applyFont="1" applyBorder="1" applyAlignment="1">
      <alignment horizontal="center"/>
    </xf>
    <xf numFmtId="2" fontId="9" fillId="0" borderId="0" xfId="0" applyNumberFormat="1" applyFont="1" applyBorder="1"/>
    <xf numFmtId="0" fontId="6" fillId="0" borderId="7" xfId="0" applyFont="1" applyBorder="1" applyAlignment="1">
      <alignment horizontal="center"/>
    </xf>
    <xf numFmtId="0" fontId="13" fillId="0" borderId="7" xfId="0" applyFont="1" applyBorder="1"/>
    <xf numFmtId="0" fontId="5" fillId="0" borderId="34" xfId="0" applyFont="1" applyBorder="1" applyAlignment="1">
      <alignment horizontal="center"/>
    </xf>
    <xf numFmtId="0" fontId="5" fillId="0" borderId="22" xfId="0" applyFont="1" applyBorder="1"/>
    <xf numFmtId="0" fontId="5" fillId="0" borderId="0" xfId="0" applyFont="1"/>
    <xf numFmtId="2" fontId="5" fillId="0" borderId="22" xfId="0" applyNumberFormat="1" applyFont="1" applyBorder="1"/>
    <xf numFmtId="0" fontId="5" fillId="0" borderId="7" xfId="0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center"/>
    </xf>
    <xf numFmtId="2" fontId="9" fillId="0" borderId="18" xfId="0" applyNumberFormat="1" applyFont="1" applyBorder="1"/>
    <xf numFmtId="0" fontId="7" fillId="0" borderId="7" xfId="0" applyFont="1" applyBorder="1" applyAlignment="1">
      <alignment horizontal="center"/>
    </xf>
    <xf numFmtId="0" fontId="5" fillId="0" borderId="34" xfId="0" applyFont="1" applyBorder="1"/>
    <xf numFmtId="0" fontId="1" fillId="4" borderId="22" xfId="0" applyFont="1" applyFill="1" applyBorder="1"/>
    <xf numFmtId="2" fontId="1" fillId="0" borderId="22" xfId="0" applyNumberFormat="1" applyFont="1" applyBorder="1"/>
    <xf numFmtId="2" fontId="9" fillId="0" borderId="8" xfId="0" applyNumberFormat="1" applyFont="1" applyBorder="1"/>
    <xf numFmtId="4" fontId="5" fillId="0" borderId="7" xfId="0" applyNumberFormat="1" applyFont="1" applyBorder="1"/>
    <xf numFmtId="2" fontId="5" fillId="0" borderId="8" xfId="0" applyNumberFormat="1" applyFont="1" applyBorder="1"/>
    <xf numFmtId="0" fontId="5" fillId="15" borderId="28" xfId="0" applyFont="1" applyFill="1" applyBorder="1"/>
    <xf numFmtId="0" fontId="6" fillId="15" borderId="28" xfId="0" applyFont="1" applyFill="1" applyBorder="1"/>
    <xf numFmtId="3" fontId="6" fillId="15" borderId="28" xfId="0" applyNumberFormat="1" applyFont="1" applyFill="1" applyBorder="1"/>
    <xf numFmtId="4" fontId="6" fillId="15" borderId="28" xfId="0" applyNumberFormat="1" applyFont="1" applyFill="1" applyBorder="1"/>
    <xf numFmtId="0" fontId="5" fillId="6" borderId="12" xfId="0" applyFont="1" applyFill="1" applyBorder="1" applyAlignment="1">
      <alignment horizontal="center"/>
    </xf>
    <xf numFmtId="3" fontId="6" fillId="4" borderId="0" xfId="0" applyNumberFormat="1" applyFont="1" applyFill="1" applyBorder="1"/>
    <xf numFmtId="4" fontId="6" fillId="4" borderId="0" xfId="0" applyNumberFormat="1" applyFont="1" applyFill="1" applyBorder="1"/>
    <xf numFmtId="0" fontId="5" fillId="0" borderId="13" xfId="0" applyFont="1" applyBorder="1"/>
    <xf numFmtId="3" fontId="5" fillId="0" borderId="0" xfId="0" applyNumberFormat="1" applyFont="1" applyBorder="1"/>
    <xf numFmtId="4" fontId="5" fillId="0" borderId="0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7" xfId="0" applyFont="1" applyBorder="1"/>
    <xf numFmtId="3" fontId="6" fillId="0" borderId="7" xfId="0" applyNumberFormat="1" applyFont="1" applyBorder="1"/>
    <xf numFmtId="4" fontId="6" fillId="0" borderId="7" xfId="0" applyNumberFormat="1" applyFont="1" applyBorder="1"/>
    <xf numFmtId="3" fontId="5" fillId="0" borderId="7" xfId="0" applyNumberFormat="1" applyFont="1" applyBorder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3" fontId="6" fillId="0" borderId="16" xfId="0" applyNumberFormat="1" applyFont="1" applyBorder="1"/>
    <xf numFmtId="2" fontId="6" fillId="0" borderId="16" xfId="0" applyNumberFormat="1" applyFont="1" applyBorder="1"/>
    <xf numFmtId="4" fontId="6" fillId="0" borderId="16" xfId="0" applyNumberFormat="1" applyFont="1" applyBorder="1"/>
    <xf numFmtId="4" fontId="5" fillId="0" borderId="16" xfId="0" applyNumberFormat="1" applyFont="1" applyBorder="1"/>
    <xf numFmtId="0" fontId="5" fillId="0" borderId="17" xfId="0" applyFont="1" applyBorder="1"/>
    <xf numFmtId="2" fontId="9" fillId="10" borderId="32" xfId="0" applyNumberFormat="1" applyFont="1" applyFill="1" applyBorder="1"/>
    <xf numFmtId="2" fontId="5" fillId="0" borderId="17" xfId="0" applyNumberFormat="1" applyFont="1" applyBorder="1"/>
    <xf numFmtId="0" fontId="5" fillId="9" borderId="49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3" borderId="50" xfId="0" applyFont="1" applyFill="1" applyBorder="1"/>
    <xf numFmtId="0" fontId="5" fillId="3" borderId="50" xfId="0" applyFont="1" applyFill="1" applyBorder="1" applyAlignment="1">
      <alignment horizontal="center"/>
    </xf>
    <xf numFmtId="0" fontId="5" fillId="3" borderId="53" xfId="0" applyFont="1" applyFill="1" applyBorder="1" applyAlignment="1">
      <alignment horizontal="center"/>
    </xf>
    <xf numFmtId="0" fontId="5" fillId="11" borderId="53" xfId="0" applyFont="1" applyFill="1" applyBorder="1" applyAlignment="1">
      <alignment horizontal="center"/>
    </xf>
    <xf numFmtId="0" fontId="5" fillId="11" borderId="50" xfId="0" applyFont="1" applyFill="1" applyBorder="1" applyAlignment="1">
      <alignment horizontal="center"/>
    </xf>
    <xf numFmtId="0" fontId="10" fillId="11" borderId="51" xfId="0" applyFont="1" applyFill="1" applyBorder="1" applyAlignment="1">
      <alignment horizontal="center"/>
    </xf>
    <xf numFmtId="0" fontId="9" fillId="0" borderId="0" xfId="0" applyFont="1" applyBorder="1"/>
    <xf numFmtId="0" fontId="5" fillId="0" borderId="4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25" xfId="0" applyFont="1" applyBorder="1"/>
    <xf numFmtId="0" fontId="7" fillId="0" borderId="25" xfId="0" applyFont="1" applyBorder="1"/>
    <xf numFmtId="2" fontId="7" fillId="0" borderId="25" xfId="0" applyNumberFormat="1" applyFont="1" applyBorder="1"/>
    <xf numFmtId="2" fontId="7" fillId="0" borderId="45" xfId="0" applyNumberFormat="1" applyFont="1" applyBorder="1"/>
    <xf numFmtId="0" fontId="7" fillId="0" borderId="24" xfId="0" applyFont="1" applyBorder="1" applyAlignment="1">
      <alignment horizontal="center"/>
    </xf>
    <xf numFmtId="2" fontId="5" fillId="8" borderId="0" xfId="0" applyNumberFormat="1" applyFont="1" applyFill="1" applyBorder="1"/>
    <xf numFmtId="2" fontId="5" fillId="0" borderId="16" xfId="0" applyNumberFormat="1" applyFont="1" applyBorder="1"/>
    <xf numFmtId="0" fontId="5" fillId="13" borderId="28" xfId="0" applyFont="1" applyFill="1" applyBorder="1" applyAlignment="1">
      <alignment horizontal="center"/>
    </xf>
    <xf numFmtId="0" fontId="5" fillId="13" borderId="28" xfId="0" applyFont="1" applyFill="1" applyBorder="1"/>
    <xf numFmtId="0" fontId="5" fillId="6" borderId="7" xfId="0" applyFont="1" applyFill="1" applyBorder="1" applyAlignment="1">
      <alignment horizontal="center"/>
    </xf>
    <xf numFmtId="0" fontId="5" fillId="4" borderId="7" xfId="0" applyFont="1" applyFill="1" applyBorder="1"/>
    <xf numFmtId="0" fontId="9" fillId="6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2" fontId="5" fillId="4" borderId="7" xfId="0" applyNumberFormat="1" applyFont="1" applyFill="1" applyBorder="1"/>
    <xf numFmtId="0" fontId="9" fillId="13" borderId="28" xfId="0" applyFont="1" applyFill="1" applyBorder="1" applyAlignment="1">
      <alignment horizontal="center"/>
    </xf>
    <xf numFmtId="4" fontId="5" fillId="13" borderId="28" xfId="0" applyNumberFormat="1" applyFont="1" applyFill="1" applyBorder="1"/>
    <xf numFmtId="2" fontId="5" fillId="13" borderId="29" xfId="0" applyNumberFormat="1" applyFont="1" applyFill="1" applyBorder="1"/>
    <xf numFmtId="0" fontId="5" fillId="6" borderId="14" xfId="0" applyFont="1" applyFill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2" fontId="14" fillId="0" borderId="7" xfId="0" applyNumberFormat="1" applyFont="1" applyBorder="1"/>
    <xf numFmtId="0" fontId="14" fillId="0" borderId="7" xfId="0" applyFont="1" applyBorder="1"/>
    <xf numFmtId="2" fontId="14" fillId="0" borderId="18" xfId="0" applyNumberFormat="1" applyFont="1" applyBorder="1"/>
    <xf numFmtId="2" fontId="14" fillId="8" borderId="7" xfId="0" applyNumberFormat="1" applyFont="1" applyFill="1" applyBorder="1"/>
  </cellXfs>
  <cellStyles count="1">
    <cellStyle name="normáln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D0D0D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workbookViewId="0">
      <selection activeCell="K162" sqref="K162"/>
    </sheetView>
  </sheetViews>
  <sheetFormatPr defaultRowHeight="12.75"/>
  <cols>
    <col min="1" max="1" width="5.7109375" customWidth="1"/>
    <col min="2" max="3" width="6.7109375" customWidth="1"/>
    <col min="4" max="4" width="28.7109375" customWidth="1"/>
    <col min="5" max="5" width="7.7109375" customWidth="1"/>
    <col min="6" max="6" width="11.7109375" customWidth="1"/>
    <col min="7" max="7" width="10.7109375" customWidth="1"/>
    <col min="8" max="8" width="9.7109375" customWidth="1"/>
    <col min="9" max="9" width="7.7109375" customWidth="1"/>
  </cols>
  <sheetData>
    <row r="1" spans="1:11" ht="18">
      <c r="D1" s="1" t="s">
        <v>159</v>
      </c>
      <c r="G1" s="1" t="s">
        <v>160</v>
      </c>
    </row>
    <row r="2" spans="1:11" ht="18.75" thickBot="1">
      <c r="D2" s="1"/>
      <c r="F2" s="18"/>
    </row>
    <row r="3" spans="1:11">
      <c r="A3" s="26" t="s">
        <v>114</v>
      </c>
      <c r="B3" s="27" t="s">
        <v>0</v>
      </c>
      <c r="C3" s="27"/>
      <c r="D3" s="28" t="s">
        <v>1</v>
      </c>
      <c r="E3" s="28" t="s">
        <v>2</v>
      </c>
      <c r="F3" s="29" t="s">
        <v>152</v>
      </c>
      <c r="G3" s="30" t="s">
        <v>110</v>
      </c>
      <c r="H3" s="115" t="s">
        <v>153</v>
      </c>
      <c r="I3" s="116" t="s">
        <v>154</v>
      </c>
    </row>
    <row r="4" spans="1:11">
      <c r="A4" s="31" t="s">
        <v>115</v>
      </c>
      <c r="B4" s="32" t="s">
        <v>3</v>
      </c>
      <c r="C4" s="32"/>
      <c r="D4" s="33" t="s">
        <v>3</v>
      </c>
      <c r="E4" s="34" t="s">
        <v>4</v>
      </c>
      <c r="F4" s="35" t="s">
        <v>4</v>
      </c>
      <c r="G4" s="36"/>
      <c r="H4" s="37"/>
      <c r="I4" s="117"/>
    </row>
    <row r="5" spans="1:11" ht="13.5" thickBot="1">
      <c r="A5" s="118"/>
      <c r="B5" s="101"/>
      <c r="C5" s="101"/>
      <c r="D5" s="101"/>
      <c r="E5" s="102"/>
      <c r="F5" s="102"/>
      <c r="G5" s="103"/>
      <c r="H5" s="103"/>
      <c r="I5" s="119"/>
      <c r="K5" s="9"/>
    </row>
    <row r="6" spans="1:11">
      <c r="A6" s="104"/>
      <c r="B6" s="105" t="s">
        <v>3</v>
      </c>
      <c r="C6" s="105"/>
      <c r="D6" s="66" t="s">
        <v>5</v>
      </c>
      <c r="E6" s="66">
        <f>+E8+E13+E16+E19+E22+E25+E38</f>
        <v>558482</v>
      </c>
      <c r="F6" s="66">
        <f>+F8+F13+F16+F19+F22+F25+F38</f>
        <v>558482</v>
      </c>
      <c r="G6" s="66">
        <f>+G8+G13+G16+G19+G22+G25+G38</f>
        <v>487900.63</v>
      </c>
      <c r="H6" s="67">
        <f>+H8+H13+H16+H19+H22+H25+H38</f>
        <v>-70581.37</v>
      </c>
      <c r="I6" s="133">
        <f>+G6/F6*100</f>
        <v>87.361925720076925</v>
      </c>
      <c r="K6" s="9"/>
    </row>
    <row r="7" spans="1:11">
      <c r="A7" s="106"/>
      <c r="B7" s="40"/>
      <c r="C7" s="40"/>
      <c r="D7" s="40"/>
      <c r="E7" s="40"/>
      <c r="F7" s="40"/>
      <c r="G7" s="40"/>
      <c r="H7" s="94"/>
      <c r="I7" s="124"/>
      <c r="K7" s="98"/>
    </row>
    <row r="8" spans="1:11">
      <c r="A8" s="73">
        <v>111</v>
      </c>
      <c r="B8" s="77"/>
      <c r="C8" s="77"/>
      <c r="D8" s="78" t="s">
        <v>6</v>
      </c>
      <c r="E8" s="50">
        <f>+E9+E10+E11</f>
        <v>45</v>
      </c>
      <c r="F8" s="79">
        <f t="shared" ref="F8:G8" si="0">+F9+F10+F11</f>
        <v>45</v>
      </c>
      <c r="G8" s="45">
        <f t="shared" si="0"/>
        <v>6854.08</v>
      </c>
      <c r="H8" s="95">
        <f t="shared" ref="H8" si="1">+G8-F8</f>
        <v>6809.08</v>
      </c>
      <c r="I8" s="51">
        <f t="shared" ref="I8" si="2">+G8/F8*100</f>
        <v>15231.288888888888</v>
      </c>
      <c r="K8" s="9"/>
    </row>
    <row r="9" spans="1:11">
      <c r="A9" s="52"/>
      <c r="B9" s="41">
        <v>312001</v>
      </c>
      <c r="C9" s="162"/>
      <c r="D9" s="46" t="s">
        <v>156</v>
      </c>
      <c r="E9" s="46">
        <v>0</v>
      </c>
      <c r="F9" s="227">
        <v>0</v>
      </c>
      <c r="G9" s="47">
        <v>3912.3</v>
      </c>
      <c r="H9" s="47">
        <f t="shared" ref="H9:H11" si="3">+G9-F9</f>
        <v>3912.3</v>
      </c>
      <c r="I9" s="168" t="e">
        <f t="shared" ref="I9:I11" si="4">+G9/F9*100</f>
        <v>#DIV/0!</v>
      </c>
      <c r="K9" s="9"/>
    </row>
    <row r="10" spans="1:11">
      <c r="A10" s="52"/>
      <c r="B10" s="41">
        <v>312001</v>
      </c>
      <c r="C10" s="162"/>
      <c r="D10" s="46"/>
      <c r="E10" s="46">
        <v>0</v>
      </c>
      <c r="F10" s="227">
        <v>0</v>
      </c>
      <c r="G10" s="47">
        <v>2920</v>
      </c>
      <c r="H10" s="47">
        <f t="shared" si="3"/>
        <v>2920</v>
      </c>
      <c r="I10" s="168" t="e">
        <f t="shared" si="4"/>
        <v>#DIV/0!</v>
      </c>
      <c r="K10" s="9"/>
    </row>
    <row r="11" spans="1:11">
      <c r="A11" s="52"/>
      <c r="B11" s="41">
        <v>312001</v>
      </c>
      <c r="C11" s="162"/>
      <c r="D11" s="46" t="s">
        <v>117</v>
      </c>
      <c r="E11" s="46">
        <v>45</v>
      </c>
      <c r="F11" s="46">
        <v>45</v>
      </c>
      <c r="G11" s="46">
        <v>21.78</v>
      </c>
      <c r="H11" s="47">
        <f t="shared" si="3"/>
        <v>-23.22</v>
      </c>
      <c r="I11" s="168">
        <f t="shared" si="4"/>
        <v>48.400000000000006</v>
      </c>
      <c r="K11" s="9"/>
    </row>
    <row r="12" spans="1:11">
      <c r="A12" s="203"/>
      <c r="B12" s="204"/>
      <c r="C12" s="204"/>
      <c r="D12" s="205"/>
      <c r="E12" s="206"/>
      <c r="F12" s="206"/>
      <c r="G12" s="206"/>
      <c r="H12" s="207"/>
      <c r="I12" s="208"/>
      <c r="K12" s="9"/>
    </row>
    <row r="13" spans="1:11">
      <c r="A13" s="52" t="s">
        <v>118</v>
      </c>
      <c r="B13" s="41"/>
      <c r="C13" s="41"/>
      <c r="D13" s="42" t="s">
        <v>120</v>
      </c>
      <c r="E13" s="43">
        <f>SUM(E14:E14)</f>
        <v>412900</v>
      </c>
      <c r="F13" s="45">
        <f t="shared" ref="F13:G13" si="5">SUM(F14:F14)</f>
        <v>412900</v>
      </c>
      <c r="G13" s="45">
        <f t="shared" si="5"/>
        <v>349748.15</v>
      </c>
      <c r="H13" s="45">
        <f t="shared" ref="H13:H14" si="6">+G13-F13</f>
        <v>-63151.849999999977</v>
      </c>
      <c r="I13" s="57">
        <f t="shared" ref="I13:I69" si="7">+G13/F13*100</f>
        <v>84.705291838217491</v>
      </c>
    </row>
    <row r="14" spans="1:11">
      <c r="A14" s="52"/>
      <c r="B14" s="41">
        <v>312001</v>
      </c>
      <c r="C14" s="41"/>
      <c r="D14" s="46" t="s">
        <v>119</v>
      </c>
      <c r="E14" s="46">
        <v>412900</v>
      </c>
      <c r="F14" s="226">
        <v>412900</v>
      </c>
      <c r="G14" s="47">
        <v>349748.15</v>
      </c>
      <c r="H14" s="45">
        <f t="shared" si="6"/>
        <v>-63151.849999999977</v>
      </c>
      <c r="I14" s="57">
        <f t="shared" si="7"/>
        <v>84.705291838217491</v>
      </c>
    </row>
    <row r="15" spans="1:11">
      <c r="A15" s="107"/>
      <c r="B15" s="44"/>
      <c r="C15" s="44"/>
      <c r="D15" s="40"/>
      <c r="E15" s="40"/>
      <c r="F15" s="40"/>
      <c r="G15" s="40"/>
      <c r="H15" s="96"/>
      <c r="I15" s="126"/>
    </row>
    <row r="16" spans="1:11">
      <c r="A16" s="52" t="s">
        <v>121</v>
      </c>
      <c r="B16" s="41"/>
      <c r="C16" s="41"/>
      <c r="D16" s="42" t="s">
        <v>122</v>
      </c>
      <c r="E16" s="43">
        <f>SUM(E17:E17)</f>
        <v>72900</v>
      </c>
      <c r="F16" s="45">
        <f>SUM(F17:F17)</f>
        <v>72900</v>
      </c>
      <c r="G16" s="45">
        <f t="shared" ref="G16" si="8">SUM(G17:G17)</f>
        <v>61730.85</v>
      </c>
      <c r="H16" s="95">
        <f t="shared" ref="H16:H17" si="9">+G16-F16</f>
        <v>-11169.150000000001</v>
      </c>
      <c r="I16" s="57">
        <f t="shared" si="7"/>
        <v>84.67880658436215</v>
      </c>
    </row>
    <row r="17" spans="1:10">
      <c r="A17" s="52"/>
      <c r="B17" s="41">
        <v>312001</v>
      </c>
      <c r="C17" s="41"/>
      <c r="D17" s="46" t="s">
        <v>119</v>
      </c>
      <c r="E17" s="46">
        <v>72900</v>
      </c>
      <c r="F17" s="226">
        <v>72900</v>
      </c>
      <c r="G17" s="47">
        <v>61730.85</v>
      </c>
      <c r="H17" s="95">
        <f t="shared" si="9"/>
        <v>-11169.150000000001</v>
      </c>
      <c r="I17" s="57">
        <f t="shared" si="7"/>
        <v>84.67880658436215</v>
      </c>
    </row>
    <row r="18" spans="1:10">
      <c r="A18" s="107"/>
      <c r="B18" s="44"/>
      <c r="C18" s="44"/>
      <c r="D18" s="40"/>
      <c r="E18" s="40"/>
      <c r="F18" s="40"/>
      <c r="G18" s="40"/>
      <c r="H18" s="96"/>
      <c r="I18" s="126"/>
    </row>
    <row r="19" spans="1:10">
      <c r="A19" s="52" t="s">
        <v>123</v>
      </c>
      <c r="B19" s="41"/>
      <c r="C19" s="41"/>
      <c r="D19" s="42" t="s">
        <v>124</v>
      </c>
      <c r="E19" s="43">
        <f>SUM(E20:E20)</f>
        <v>1070</v>
      </c>
      <c r="F19" s="45">
        <f>SUM(F20:F20)</f>
        <v>1070</v>
      </c>
      <c r="G19" s="45">
        <f t="shared" ref="G19" si="10">SUM(G20:G20)</f>
        <v>4301.83</v>
      </c>
      <c r="H19" s="95">
        <f t="shared" ref="H19:H69" si="11">+G19-F19</f>
        <v>3231.83</v>
      </c>
      <c r="I19" s="57">
        <f t="shared" si="7"/>
        <v>402.04018691588789</v>
      </c>
    </row>
    <row r="20" spans="1:10">
      <c r="A20" s="52"/>
      <c r="B20" s="41">
        <v>312001</v>
      </c>
      <c r="C20" s="41"/>
      <c r="D20" s="46" t="s">
        <v>125</v>
      </c>
      <c r="E20" s="46">
        <v>1070</v>
      </c>
      <c r="F20" s="226">
        <v>1070</v>
      </c>
      <c r="G20" s="47">
        <v>4301.83</v>
      </c>
      <c r="H20" s="95">
        <f t="shared" si="11"/>
        <v>3231.83</v>
      </c>
      <c r="I20" s="57">
        <f t="shared" si="7"/>
        <v>402.04018691588789</v>
      </c>
    </row>
    <row r="21" spans="1:10">
      <c r="A21" s="107"/>
      <c r="B21" s="44"/>
      <c r="C21" s="44"/>
      <c r="D21" s="40"/>
      <c r="E21" s="40"/>
      <c r="F21" s="40"/>
      <c r="G21" s="40"/>
      <c r="H21" s="96"/>
      <c r="I21" s="126"/>
      <c r="J21" s="9"/>
    </row>
    <row r="22" spans="1:10">
      <c r="A22" s="52" t="s">
        <v>123</v>
      </c>
      <c r="B22" s="41"/>
      <c r="C22" s="41"/>
      <c r="D22" s="42" t="s">
        <v>126</v>
      </c>
      <c r="E22" s="43">
        <f>SUM(E23:E23)</f>
        <v>190</v>
      </c>
      <c r="F22" s="45">
        <f t="shared" ref="F22:G22" si="12">SUM(F23:F23)</f>
        <v>190</v>
      </c>
      <c r="G22" s="45">
        <f t="shared" si="12"/>
        <v>759.18</v>
      </c>
      <c r="H22" s="95">
        <f t="shared" si="11"/>
        <v>569.17999999999995</v>
      </c>
      <c r="I22" s="57">
        <f t="shared" si="7"/>
        <v>399.56842105263155</v>
      </c>
      <c r="J22" s="9"/>
    </row>
    <row r="23" spans="1:10">
      <c r="A23" s="52"/>
      <c r="B23" s="41">
        <v>312001</v>
      </c>
      <c r="C23" s="41"/>
      <c r="D23" s="46" t="s">
        <v>125</v>
      </c>
      <c r="E23" s="46">
        <v>190</v>
      </c>
      <c r="F23" s="226">
        <v>190</v>
      </c>
      <c r="G23" s="47">
        <v>759.18</v>
      </c>
      <c r="H23" s="95">
        <f t="shared" si="11"/>
        <v>569.17999999999995</v>
      </c>
      <c r="I23" s="57">
        <f t="shared" si="7"/>
        <v>399.56842105263155</v>
      </c>
      <c r="J23" s="98"/>
    </row>
    <row r="24" spans="1:10">
      <c r="A24" s="107"/>
      <c r="B24" s="40"/>
      <c r="C24" s="40"/>
      <c r="D24" s="40"/>
      <c r="E24" s="40"/>
      <c r="F24" s="40"/>
      <c r="G24" s="40"/>
      <c r="H24" s="96"/>
      <c r="I24" s="126"/>
    </row>
    <row r="25" spans="1:10">
      <c r="A25" s="83">
        <v>41</v>
      </c>
      <c r="B25" s="84">
        <v>100</v>
      </c>
      <c r="C25" s="84"/>
      <c r="D25" s="85" t="s">
        <v>7</v>
      </c>
      <c r="E25" s="86">
        <f>+E27+E29+E33</f>
        <v>65372</v>
      </c>
      <c r="F25" s="87">
        <f t="shared" ref="F25:G25" si="13">+F27+F29+F33</f>
        <v>65372</v>
      </c>
      <c r="G25" s="58">
        <f t="shared" si="13"/>
        <v>57988.86</v>
      </c>
      <c r="H25" s="120">
        <f t="shared" si="11"/>
        <v>-7383.1399999999994</v>
      </c>
      <c r="I25" s="127">
        <f t="shared" si="7"/>
        <v>88.705959738114188</v>
      </c>
    </row>
    <row r="26" spans="1:10">
      <c r="A26" s="107"/>
      <c r="B26" s="40"/>
      <c r="C26" s="40"/>
      <c r="D26" s="40"/>
      <c r="E26" s="40"/>
      <c r="F26" s="40"/>
      <c r="G26" s="40"/>
      <c r="H26" s="96"/>
      <c r="I26" s="126"/>
      <c r="J26" s="98"/>
    </row>
    <row r="27" spans="1:10">
      <c r="A27" s="83">
        <v>41</v>
      </c>
      <c r="B27" s="89">
        <v>111</v>
      </c>
      <c r="C27" s="89"/>
      <c r="D27" s="90" t="s">
        <v>8</v>
      </c>
      <c r="E27" s="91">
        <v>20612</v>
      </c>
      <c r="F27" s="92">
        <v>20612</v>
      </c>
      <c r="G27" s="47">
        <v>16031.84</v>
      </c>
      <c r="H27" s="95">
        <f t="shared" si="11"/>
        <v>-4580.16</v>
      </c>
      <c r="I27" s="128">
        <f t="shared" si="7"/>
        <v>77.779157772171544</v>
      </c>
    </row>
    <row r="28" spans="1:10">
      <c r="A28" s="107"/>
      <c r="B28" s="40"/>
      <c r="C28" s="40"/>
      <c r="D28" s="40"/>
      <c r="E28" s="40"/>
      <c r="F28" s="40"/>
      <c r="G28" s="40"/>
      <c r="H28" s="96"/>
      <c r="I28" s="126"/>
    </row>
    <row r="29" spans="1:10">
      <c r="A29" s="48">
        <v>41</v>
      </c>
      <c r="B29" s="88">
        <v>120</v>
      </c>
      <c r="C29" s="88"/>
      <c r="D29" s="81" t="s">
        <v>9</v>
      </c>
      <c r="E29" s="50">
        <f>+E30+E31</f>
        <v>39495</v>
      </c>
      <c r="F29" s="93">
        <f t="shared" ref="F29:G29" si="14">+F30+F31</f>
        <v>39495</v>
      </c>
      <c r="G29" s="43">
        <f t="shared" si="14"/>
        <v>38452.61</v>
      </c>
      <c r="H29" s="95">
        <f t="shared" si="11"/>
        <v>-1042.3899999999994</v>
      </c>
      <c r="I29" s="51">
        <f t="shared" si="7"/>
        <v>97.360703886567919</v>
      </c>
    </row>
    <row r="30" spans="1:10">
      <c r="A30" s="52"/>
      <c r="B30" s="59">
        <v>120001</v>
      </c>
      <c r="C30" s="59"/>
      <c r="D30" s="46" t="s">
        <v>10</v>
      </c>
      <c r="E30" s="46">
        <v>33075</v>
      </c>
      <c r="F30" s="38">
        <v>33075</v>
      </c>
      <c r="G30" s="46">
        <v>32799.4</v>
      </c>
      <c r="H30" s="95">
        <f t="shared" si="11"/>
        <v>-275.59999999999854</v>
      </c>
      <c r="I30" s="57">
        <f t="shared" si="7"/>
        <v>99.166742252456544</v>
      </c>
    </row>
    <row r="31" spans="1:10">
      <c r="A31" s="73"/>
      <c r="B31" s="74">
        <v>120002</v>
      </c>
      <c r="C31" s="74"/>
      <c r="D31" s="75" t="s">
        <v>11</v>
      </c>
      <c r="E31" s="75">
        <v>6420</v>
      </c>
      <c r="F31" s="97">
        <v>6420</v>
      </c>
      <c r="G31" s="46">
        <v>5653.21</v>
      </c>
      <c r="H31" s="95">
        <f t="shared" si="11"/>
        <v>-766.79</v>
      </c>
      <c r="I31" s="125">
        <f t="shared" si="7"/>
        <v>88.056230529595013</v>
      </c>
    </row>
    <row r="32" spans="1:10">
      <c r="A32" s="107"/>
      <c r="B32" s="40"/>
      <c r="C32" s="40"/>
      <c r="D32" s="40"/>
      <c r="E32" s="40"/>
      <c r="F32" s="40"/>
      <c r="G32" s="40"/>
      <c r="H32" s="96"/>
      <c r="I32" s="126"/>
    </row>
    <row r="33" spans="1:9">
      <c r="A33" s="48">
        <v>41</v>
      </c>
      <c r="B33" s="88">
        <v>133</v>
      </c>
      <c r="C33" s="88"/>
      <c r="D33" s="81" t="s">
        <v>127</v>
      </c>
      <c r="E33" s="50">
        <f>+E34+E35+E36</f>
        <v>5265</v>
      </c>
      <c r="F33" s="79">
        <f t="shared" ref="F33:G33" si="15">+F34+F35+F36</f>
        <v>5265</v>
      </c>
      <c r="G33" s="45">
        <f t="shared" si="15"/>
        <v>3504.41</v>
      </c>
      <c r="H33" s="95">
        <f t="shared" si="11"/>
        <v>-1760.5900000000001</v>
      </c>
      <c r="I33" s="51">
        <f t="shared" si="7"/>
        <v>66.560493827160499</v>
      </c>
    </row>
    <row r="34" spans="1:9">
      <c r="A34" s="52"/>
      <c r="B34" s="59">
        <v>133001</v>
      </c>
      <c r="C34" s="59"/>
      <c r="D34" s="46" t="s">
        <v>12</v>
      </c>
      <c r="E34" s="46">
        <v>165</v>
      </c>
      <c r="F34" s="53">
        <v>165</v>
      </c>
      <c r="G34" s="226">
        <v>118.41</v>
      </c>
      <c r="H34" s="95">
        <f t="shared" si="11"/>
        <v>-46.59</v>
      </c>
      <c r="I34" s="57">
        <f t="shared" si="7"/>
        <v>71.763636363636365</v>
      </c>
    </row>
    <row r="35" spans="1:9">
      <c r="A35" s="52"/>
      <c r="B35" s="59">
        <v>133006</v>
      </c>
      <c r="C35" s="59"/>
      <c r="D35" s="46" t="s">
        <v>13</v>
      </c>
      <c r="E35" s="46">
        <v>600</v>
      </c>
      <c r="F35" s="228">
        <v>600</v>
      </c>
      <c r="G35" s="47">
        <v>321.5</v>
      </c>
      <c r="H35" s="95">
        <f t="shared" si="11"/>
        <v>-278.5</v>
      </c>
      <c r="I35" s="57">
        <f t="shared" si="7"/>
        <v>53.583333333333336</v>
      </c>
    </row>
    <row r="36" spans="1:9">
      <c r="A36" s="73"/>
      <c r="B36" s="74">
        <v>133013</v>
      </c>
      <c r="C36" s="74"/>
      <c r="D36" s="75" t="s">
        <v>14</v>
      </c>
      <c r="E36" s="75">
        <v>4500</v>
      </c>
      <c r="F36" s="76">
        <v>4500</v>
      </c>
      <c r="G36" s="226">
        <v>3064.5</v>
      </c>
      <c r="H36" s="95">
        <f t="shared" si="11"/>
        <v>-1435.5</v>
      </c>
      <c r="I36" s="125">
        <f t="shared" si="7"/>
        <v>68.100000000000009</v>
      </c>
    </row>
    <row r="37" spans="1:9">
      <c r="A37" s="107"/>
      <c r="B37" s="40"/>
      <c r="C37" s="40"/>
      <c r="D37" s="40"/>
      <c r="E37" s="40"/>
      <c r="F37" s="40"/>
      <c r="G37" s="40"/>
      <c r="H37" s="96"/>
      <c r="I37" s="126"/>
    </row>
    <row r="38" spans="1:9">
      <c r="A38" s="48">
        <v>41</v>
      </c>
      <c r="B38" s="80">
        <v>210</v>
      </c>
      <c r="C38" s="80"/>
      <c r="D38" s="49" t="s">
        <v>15</v>
      </c>
      <c r="E38" s="81">
        <f>SUM(E39:E54)</f>
        <v>6005</v>
      </c>
      <c r="F38" s="82">
        <f>SUM(F39:F54)</f>
        <v>6005</v>
      </c>
      <c r="G38" s="58">
        <f>SUM(G39:G54)</f>
        <v>6517.6799999999994</v>
      </c>
      <c r="H38" s="120">
        <f t="shared" si="11"/>
        <v>512.67999999999938</v>
      </c>
      <c r="I38" s="129">
        <f t="shared" si="7"/>
        <v>108.53755203996668</v>
      </c>
    </row>
    <row r="39" spans="1:9">
      <c r="A39" s="52"/>
      <c r="B39" s="59">
        <v>212003</v>
      </c>
      <c r="C39" s="59"/>
      <c r="D39" s="46" t="s">
        <v>16</v>
      </c>
      <c r="E39" s="46">
        <v>2500</v>
      </c>
      <c r="F39" s="53">
        <v>2500</v>
      </c>
      <c r="G39" s="229">
        <v>1240.29</v>
      </c>
      <c r="H39" s="95">
        <f t="shared" si="11"/>
        <v>-1259.71</v>
      </c>
      <c r="I39" s="57">
        <f t="shared" si="7"/>
        <v>49.611600000000003</v>
      </c>
    </row>
    <row r="40" spans="1:9">
      <c r="A40" s="52"/>
      <c r="B40" s="59">
        <v>221004</v>
      </c>
      <c r="C40" s="59"/>
      <c r="D40" s="46" t="s">
        <v>17</v>
      </c>
      <c r="E40" s="46">
        <v>350</v>
      </c>
      <c r="F40" s="228">
        <v>350</v>
      </c>
      <c r="G40" s="100">
        <v>572.36</v>
      </c>
      <c r="H40" s="95">
        <f t="shared" si="11"/>
        <v>222.36</v>
      </c>
      <c r="I40" s="57">
        <f t="shared" si="7"/>
        <v>163.53142857142856</v>
      </c>
    </row>
    <row r="41" spans="1:9">
      <c r="A41" s="52"/>
      <c r="B41" s="59">
        <v>223001</v>
      </c>
      <c r="C41" s="59"/>
      <c r="D41" s="46" t="s">
        <v>161</v>
      </c>
      <c r="E41" s="46">
        <v>0</v>
      </c>
      <c r="F41" s="228">
        <v>0</v>
      </c>
      <c r="G41" s="100">
        <v>6.37</v>
      </c>
      <c r="H41" s="95">
        <f t="shared" si="11"/>
        <v>6.37</v>
      </c>
      <c r="I41" s="57" t="e">
        <f t="shared" si="7"/>
        <v>#DIV/0!</v>
      </c>
    </row>
    <row r="42" spans="1:9">
      <c r="A42" s="52"/>
      <c r="B42" s="59">
        <v>223001</v>
      </c>
      <c r="C42" s="59"/>
      <c r="D42" s="46" t="s">
        <v>162</v>
      </c>
      <c r="E42" s="46">
        <v>100</v>
      </c>
      <c r="F42" s="53">
        <v>100</v>
      </c>
      <c r="G42" s="229">
        <v>2090.3000000000002</v>
      </c>
      <c r="H42" s="95">
        <f t="shared" si="11"/>
        <v>1990.3000000000002</v>
      </c>
      <c r="I42" s="57">
        <f t="shared" si="7"/>
        <v>2090.3000000000002</v>
      </c>
    </row>
    <row r="43" spans="1:9">
      <c r="A43" s="52"/>
      <c r="B43" s="59">
        <v>223001</v>
      </c>
      <c r="C43" s="59"/>
      <c r="D43" s="46" t="s">
        <v>163</v>
      </c>
      <c r="E43" s="46">
        <v>100</v>
      </c>
      <c r="F43" s="228">
        <v>100</v>
      </c>
      <c r="G43" s="100">
        <v>5.0999999999999996</v>
      </c>
      <c r="H43" s="95">
        <f t="shared" si="11"/>
        <v>-94.9</v>
      </c>
      <c r="I43" s="57">
        <f t="shared" si="7"/>
        <v>5.0999999999999996</v>
      </c>
    </row>
    <row r="44" spans="1:9">
      <c r="A44" s="52"/>
      <c r="B44" s="59">
        <v>223001</v>
      </c>
      <c r="C44" s="59"/>
      <c r="D44" s="46" t="s">
        <v>164</v>
      </c>
      <c r="E44" s="46">
        <v>100</v>
      </c>
      <c r="F44" s="228">
        <v>100</v>
      </c>
      <c r="G44" s="100">
        <v>135</v>
      </c>
      <c r="H44" s="95">
        <f t="shared" si="11"/>
        <v>35</v>
      </c>
      <c r="I44" s="57">
        <f t="shared" si="7"/>
        <v>135</v>
      </c>
    </row>
    <row r="45" spans="1:9">
      <c r="A45" s="52"/>
      <c r="B45" s="59">
        <v>223001</v>
      </c>
      <c r="C45" s="59"/>
      <c r="D45" s="46" t="s">
        <v>165</v>
      </c>
      <c r="E45" s="46">
        <v>100</v>
      </c>
      <c r="F45" s="228">
        <v>100</v>
      </c>
      <c r="G45" s="100">
        <v>495.2</v>
      </c>
      <c r="H45" s="95">
        <f t="shared" si="11"/>
        <v>395.2</v>
      </c>
      <c r="I45" s="57">
        <f t="shared" si="7"/>
        <v>495.2</v>
      </c>
    </row>
    <row r="46" spans="1:9">
      <c r="A46" s="52"/>
      <c r="B46" s="59">
        <v>223001</v>
      </c>
      <c r="C46" s="59"/>
      <c r="D46" s="46" t="s">
        <v>166</v>
      </c>
      <c r="E46" s="46">
        <v>100</v>
      </c>
      <c r="F46" s="228">
        <v>100</v>
      </c>
      <c r="G46" s="100">
        <v>11</v>
      </c>
      <c r="H46" s="95">
        <f t="shared" si="11"/>
        <v>-89</v>
      </c>
      <c r="I46" s="57">
        <f t="shared" si="7"/>
        <v>11</v>
      </c>
    </row>
    <row r="47" spans="1:9">
      <c r="A47" s="52"/>
      <c r="B47" s="59">
        <v>223001</v>
      </c>
      <c r="C47" s="59"/>
      <c r="D47" s="46" t="s">
        <v>167</v>
      </c>
      <c r="E47" s="46">
        <v>100</v>
      </c>
      <c r="F47" s="228">
        <v>100</v>
      </c>
      <c r="G47" s="100">
        <v>10</v>
      </c>
      <c r="H47" s="95">
        <f t="shared" si="11"/>
        <v>-90</v>
      </c>
      <c r="I47" s="57">
        <f t="shared" si="7"/>
        <v>10</v>
      </c>
    </row>
    <row r="48" spans="1:9">
      <c r="A48" s="52"/>
      <c r="B48" s="59">
        <v>223001</v>
      </c>
      <c r="C48" s="59"/>
      <c r="D48" s="46" t="s">
        <v>168</v>
      </c>
      <c r="E48" s="46">
        <v>1100</v>
      </c>
      <c r="F48" s="53">
        <v>1100</v>
      </c>
      <c r="G48" s="229">
        <v>928</v>
      </c>
      <c r="H48" s="95">
        <f t="shared" si="11"/>
        <v>-172</v>
      </c>
      <c r="I48" s="57">
        <f t="shared" si="7"/>
        <v>84.36363636363636</v>
      </c>
    </row>
    <row r="49" spans="1:9">
      <c r="A49" s="52"/>
      <c r="B49" s="59">
        <v>223001</v>
      </c>
      <c r="C49" s="59"/>
      <c r="D49" s="46" t="s">
        <v>169</v>
      </c>
      <c r="E49" s="46">
        <v>150</v>
      </c>
      <c r="F49" s="53">
        <v>150</v>
      </c>
      <c r="G49" s="100">
        <v>100</v>
      </c>
      <c r="H49" s="95">
        <f t="shared" si="11"/>
        <v>-50</v>
      </c>
      <c r="I49" s="57">
        <f t="shared" si="7"/>
        <v>66.666666666666657</v>
      </c>
    </row>
    <row r="50" spans="1:9">
      <c r="A50" s="52"/>
      <c r="B50" s="59">
        <v>223001</v>
      </c>
      <c r="C50" s="59"/>
      <c r="D50" s="46" t="s">
        <v>151</v>
      </c>
      <c r="E50" s="46">
        <v>120</v>
      </c>
      <c r="F50" s="228">
        <v>120</v>
      </c>
      <c r="G50" s="100">
        <v>140</v>
      </c>
      <c r="H50" s="95">
        <f t="shared" si="11"/>
        <v>20</v>
      </c>
      <c r="I50" s="57">
        <f t="shared" si="7"/>
        <v>116.66666666666667</v>
      </c>
    </row>
    <row r="51" spans="1:9">
      <c r="A51" s="52"/>
      <c r="B51" s="59">
        <v>223001</v>
      </c>
      <c r="C51" s="59"/>
      <c r="D51" s="46" t="s">
        <v>170</v>
      </c>
      <c r="E51" s="46">
        <v>500</v>
      </c>
      <c r="F51" s="228">
        <v>500</v>
      </c>
      <c r="G51" s="100">
        <v>37</v>
      </c>
      <c r="H51" s="95">
        <f t="shared" si="11"/>
        <v>-463</v>
      </c>
      <c r="I51" s="57">
        <f t="shared" si="7"/>
        <v>7.3999999999999995</v>
      </c>
    </row>
    <row r="52" spans="1:9">
      <c r="A52" s="52"/>
      <c r="B52" s="59">
        <v>223001</v>
      </c>
      <c r="C52" s="59"/>
      <c r="D52" s="46" t="s">
        <v>171</v>
      </c>
      <c r="E52" s="46">
        <v>100</v>
      </c>
      <c r="F52" s="228">
        <v>100</v>
      </c>
      <c r="G52" s="100">
        <v>315</v>
      </c>
      <c r="H52" s="95">
        <f t="shared" si="11"/>
        <v>215</v>
      </c>
      <c r="I52" s="57">
        <f t="shared" si="7"/>
        <v>315</v>
      </c>
    </row>
    <row r="53" spans="1:9">
      <c r="A53" s="52"/>
      <c r="B53" s="59">
        <v>223003</v>
      </c>
      <c r="C53" s="59"/>
      <c r="D53" s="46" t="s">
        <v>128</v>
      </c>
      <c r="E53" s="46">
        <v>570</v>
      </c>
      <c r="F53" s="53">
        <v>570</v>
      </c>
      <c r="G53" s="100">
        <v>424.95</v>
      </c>
      <c r="H53" s="95">
        <f t="shared" si="11"/>
        <v>-145.05000000000001</v>
      </c>
      <c r="I53" s="57">
        <f t="shared" si="7"/>
        <v>74.55263157894737</v>
      </c>
    </row>
    <row r="54" spans="1:9" ht="13.5" thickBot="1">
      <c r="A54" s="60"/>
      <c r="B54" s="209">
        <v>242</v>
      </c>
      <c r="C54" s="209"/>
      <c r="D54" s="62" t="s">
        <v>18</v>
      </c>
      <c r="E54" s="62">
        <v>15</v>
      </c>
      <c r="F54" s="63">
        <v>15</v>
      </c>
      <c r="G54" s="108">
        <v>7.11</v>
      </c>
      <c r="H54" s="109">
        <f t="shared" si="11"/>
        <v>-7.89</v>
      </c>
      <c r="I54" s="130">
        <f t="shared" si="7"/>
        <v>47.400000000000006</v>
      </c>
    </row>
    <row r="55" spans="1:9" ht="13.5" thickBot="1">
      <c r="A55" s="134"/>
      <c r="B55" s="135"/>
      <c r="C55" s="135"/>
      <c r="D55" s="135"/>
      <c r="E55" s="135"/>
      <c r="F55" s="135"/>
      <c r="G55" s="136"/>
      <c r="H55" s="137"/>
      <c r="I55" s="138"/>
    </row>
    <row r="56" spans="1:9">
      <c r="A56" s="64"/>
      <c r="B56" s="65"/>
      <c r="C56" s="65"/>
      <c r="D56" s="66" t="s">
        <v>19</v>
      </c>
      <c r="E56" s="66">
        <f>+E57+E58</f>
        <v>104000</v>
      </c>
      <c r="F56" s="67">
        <f>+F57+F58</f>
        <v>104000</v>
      </c>
      <c r="G56" s="67">
        <f>+G57+G58</f>
        <v>0</v>
      </c>
      <c r="H56" s="121">
        <f t="shared" si="11"/>
        <v>-104000</v>
      </c>
      <c r="I56" s="132">
        <f t="shared" si="7"/>
        <v>0</v>
      </c>
    </row>
    <row r="57" spans="1:9">
      <c r="A57" s="68" t="s">
        <v>118</v>
      </c>
      <c r="B57" s="69">
        <v>322001</v>
      </c>
      <c r="C57" s="69"/>
      <c r="D57" s="70" t="s">
        <v>116</v>
      </c>
      <c r="E57" s="70">
        <v>88400</v>
      </c>
      <c r="F57" s="71">
        <v>88400</v>
      </c>
      <c r="G57" s="100">
        <v>0</v>
      </c>
      <c r="H57" s="95">
        <f t="shared" si="11"/>
        <v>-88400</v>
      </c>
      <c r="I57" s="57">
        <f t="shared" si="7"/>
        <v>0</v>
      </c>
    </row>
    <row r="58" spans="1:9" ht="13.5" thickBot="1">
      <c r="A58" s="60" t="s">
        <v>121</v>
      </c>
      <c r="B58" s="72">
        <v>322001</v>
      </c>
      <c r="C58" s="72"/>
      <c r="D58" s="62" t="s">
        <v>116</v>
      </c>
      <c r="E58" s="62">
        <v>15600</v>
      </c>
      <c r="F58" s="63">
        <v>15600</v>
      </c>
      <c r="G58" s="108">
        <v>0</v>
      </c>
      <c r="H58" s="109">
        <f t="shared" si="11"/>
        <v>-15600</v>
      </c>
      <c r="I58" s="130">
        <f t="shared" si="7"/>
        <v>0</v>
      </c>
    </row>
    <row r="59" spans="1:9" ht="13.5" thickBot="1">
      <c r="A59" s="54"/>
      <c r="B59" s="56"/>
      <c r="C59" s="56"/>
      <c r="D59" s="56"/>
      <c r="E59" s="56"/>
      <c r="F59" s="56"/>
      <c r="G59" s="99"/>
      <c r="H59" s="98"/>
      <c r="I59" s="131"/>
    </row>
    <row r="60" spans="1:9">
      <c r="A60" s="64"/>
      <c r="B60" s="65"/>
      <c r="C60" s="65"/>
      <c r="D60" s="66" t="s">
        <v>20</v>
      </c>
      <c r="E60" s="66">
        <f>+E61+E62+E63+E64</f>
        <v>57000</v>
      </c>
      <c r="F60" s="66">
        <f t="shared" ref="F60:G60" si="16">+F61+F62+F63+F64</f>
        <v>57000</v>
      </c>
      <c r="G60" s="66">
        <f t="shared" si="16"/>
        <v>12300</v>
      </c>
      <c r="H60" s="121">
        <f t="shared" si="11"/>
        <v>-44700</v>
      </c>
      <c r="I60" s="132">
        <f t="shared" si="7"/>
        <v>21.578947368421055</v>
      </c>
    </row>
    <row r="61" spans="1:9">
      <c r="A61" s="52">
        <v>46</v>
      </c>
      <c r="B61" s="59">
        <v>454001</v>
      </c>
      <c r="C61" s="59"/>
      <c r="D61" s="46" t="s">
        <v>139</v>
      </c>
      <c r="E61" s="46">
        <v>30000</v>
      </c>
      <c r="F61" s="53">
        <v>30000</v>
      </c>
      <c r="G61" s="100">
        <v>12000</v>
      </c>
      <c r="H61" s="95">
        <f t="shared" si="11"/>
        <v>-18000</v>
      </c>
      <c r="I61" s="57">
        <f t="shared" si="7"/>
        <v>40</v>
      </c>
    </row>
    <row r="62" spans="1:9">
      <c r="A62" s="73" t="s">
        <v>118</v>
      </c>
      <c r="B62" s="74">
        <v>454002</v>
      </c>
      <c r="C62" s="74"/>
      <c r="D62" s="75" t="s">
        <v>139</v>
      </c>
      <c r="E62" s="75">
        <v>22950</v>
      </c>
      <c r="F62" s="76">
        <v>22950</v>
      </c>
      <c r="G62" s="100">
        <v>0</v>
      </c>
      <c r="H62" s="95">
        <f t="shared" si="11"/>
        <v>-22950</v>
      </c>
      <c r="I62" s="57">
        <f t="shared" si="7"/>
        <v>0</v>
      </c>
    </row>
    <row r="63" spans="1:9">
      <c r="A63" s="73" t="s">
        <v>121</v>
      </c>
      <c r="B63" s="74">
        <v>454002</v>
      </c>
      <c r="C63" s="74"/>
      <c r="D63" s="75" t="s">
        <v>139</v>
      </c>
      <c r="E63" s="75">
        <v>4050</v>
      </c>
      <c r="F63" s="76">
        <v>4050</v>
      </c>
      <c r="G63" s="100">
        <v>0</v>
      </c>
      <c r="H63" s="95">
        <f t="shared" si="11"/>
        <v>-4050</v>
      </c>
      <c r="I63" s="57">
        <f t="shared" si="7"/>
        <v>0</v>
      </c>
    </row>
    <row r="64" spans="1:9" ht="13.5" thickBot="1">
      <c r="A64" s="60">
        <v>41</v>
      </c>
      <c r="B64" s="72">
        <v>514001</v>
      </c>
      <c r="C64" s="72"/>
      <c r="D64" s="62" t="s">
        <v>172</v>
      </c>
      <c r="E64" s="62">
        <v>0</v>
      </c>
      <c r="F64" s="63">
        <v>0</v>
      </c>
      <c r="G64" s="108">
        <v>300</v>
      </c>
      <c r="H64" s="109">
        <f t="shared" si="11"/>
        <v>300</v>
      </c>
      <c r="I64" s="130" t="e">
        <f t="shared" si="7"/>
        <v>#DIV/0!</v>
      </c>
    </row>
    <row r="65" spans="1:9" ht="13.5" thickBot="1">
      <c r="A65" s="54"/>
      <c r="B65" s="55"/>
      <c r="C65" s="55"/>
      <c r="D65" s="56"/>
      <c r="E65" s="56"/>
      <c r="F65" s="147"/>
      <c r="G65" s="210"/>
      <c r="H65" s="98"/>
      <c r="I65" s="131"/>
    </row>
    <row r="66" spans="1:9">
      <c r="A66" s="64"/>
      <c r="B66" s="212"/>
      <c r="C66" s="212"/>
      <c r="D66" s="213" t="s">
        <v>173</v>
      </c>
      <c r="E66" s="213">
        <f>+E67</f>
        <v>100</v>
      </c>
      <c r="F66" s="213">
        <f t="shared" ref="F66:G66" si="17">+F67</f>
        <v>100</v>
      </c>
      <c r="G66" s="213">
        <f t="shared" si="17"/>
        <v>87.81</v>
      </c>
      <c r="H66" s="121">
        <f t="shared" ref="H66:H67" si="18">+G66-F66</f>
        <v>-12.189999999999998</v>
      </c>
      <c r="I66" s="132">
        <f t="shared" ref="I66:I67" si="19">+G66/F66*100</f>
        <v>87.81</v>
      </c>
    </row>
    <row r="67" spans="1:9" ht="13.5" thickBot="1">
      <c r="A67" s="60"/>
      <c r="B67" s="61">
        <v>292027</v>
      </c>
      <c r="C67" s="61"/>
      <c r="D67" s="62" t="s">
        <v>174</v>
      </c>
      <c r="E67" s="62">
        <v>100</v>
      </c>
      <c r="F67" s="211">
        <v>100</v>
      </c>
      <c r="G67" s="108">
        <v>87.81</v>
      </c>
      <c r="H67" s="109">
        <f t="shared" si="18"/>
        <v>-12.189999999999998</v>
      </c>
      <c r="I67" s="130">
        <f t="shared" si="19"/>
        <v>87.81</v>
      </c>
    </row>
    <row r="68" spans="1:9">
      <c r="A68" s="54"/>
      <c r="B68" s="55"/>
      <c r="C68" s="55"/>
      <c r="D68" s="56"/>
      <c r="E68" s="56"/>
      <c r="F68" s="147"/>
      <c r="G68" s="210"/>
      <c r="H68" s="98"/>
      <c r="I68" s="131"/>
    </row>
    <row r="69" spans="1:9" ht="13.5" thickBot="1">
      <c r="A69" s="110"/>
      <c r="B69" s="111"/>
      <c r="C69" s="111"/>
      <c r="D69" s="112" t="s">
        <v>21</v>
      </c>
      <c r="E69" s="113">
        <f>+E6+E56+E60+E66</f>
        <v>719582</v>
      </c>
      <c r="F69" s="114">
        <f t="shared" ref="F69:G69" si="20">+F6+F56+F60+F66</f>
        <v>719582</v>
      </c>
      <c r="G69" s="114">
        <f t="shared" si="20"/>
        <v>500288.44</v>
      </c>
      <c r="H69" s="122">
        <f t="shared" si="11"/>
        <v>-219293.56</v>
      </c>
      <c r="I69" s="123">
        <f t="shared" si="7"/>
        <v>69.524868604273038</v>
      </c>
    </row>
    <row r="70" spans="1:9">
      <c r="A70" s="16"/>
      <c r="G70" s="14"/>
    </row>
    <row r="71" spans="1:9">
      <c r="A71" s="16"/>
    </row>
    <row r="72" spans="1:9">
      <c r="A72" s="16"/>
    </row>
    <row r="73" spans="1:9">
      <c r="A73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2"/>
  <sheetViews>
    <sheetView workbookViewId="0">
      <selection activeCell="E304" sqref="E304"/>
    </sheetView>
  </sheetViews>
  <sheetFormatPr defaultRowHeight="12.75"/>
  <cols>
    <col min="1" max="1" width="5.7109375" customWidth="1"/>
    <col min="2" max="2" width="6.7109375" customWidth="1"/>
    <col min="3" max="3" width="28.7109375" customWidth="1"/>
    <col min="4" max="7" width="10.7109375" customWidth="1"/>
    <col min="8" max="8" width="9.140625" customWidth="1"/>
  </cols>
  <sheetData>
    <row r="1" spans="1:12" ht="13.5" thickBot="1">
      <c r="B1" s="13"/>
      <c r="C1" s="15"/>
      <c r="D1" s="13"/>
      <c r="E1" s="13"/>
      <c r="F1" s="14"/>
    </row>
    <row r="2" spans="1:12">
      <c r="A2" s="26" t="s">
        <v>114</v>
      </c>
      <c r="B2" s="27" t="s">
        <v>0</v>
      </c>
      <c r="C2" s="28" t="s">
        <v>1</v>
      </c>
      <c r="D2" s="28" t="s">
        <v>2</v>
      </c>
      <c r="E2" s="29" t="s">
        <v>152</v>
      </c>
      <c r="F2" s="30" t="s">
        <v>110</v>
      </c>
      <c r="G2" s="115" t="s">
        <v>153</v>
      </c>
      <c r="H2" s="116" t="s">
        <v>154</v>
      </c>
    </row>
    <row r="3" spans="1:12" ht="13.5" thickBot="1">
      <c r="A3" s="194" t="s">
        <v>115</v>
      </c>
      <c r="B3" s="195" t="s">
        <v>3</v>
      </c>
      <c r="C3" s="196" t="s">
        <v>3</v>
      </c>
      <c r="D3" s="197" t="s">
        <v>4</v>
      </c>
      <c r="E3" s="198" t="s">
        <v>4</v>
      </c>
      <c r="F3" s="199"/>
      <c r="G3" s="200"/>
      <c r="H3" s="201"/>
    </row>
    <row r="4" spans="1:12">
      <c r="A4" s="6"/>
      <c r="B4" s="5"/>
      <c r="C4" s="5"/>
      <c r="D4" s="7"/>
      <c r="E4" s="7"/>
      <c r="F4" s="7"/>
    </row>
    <row r="5" spans="1:12">
      <c r="A5" s="39"/>
      <c r="B5" s="140"/>
      <c r="C5" s="141" t="s">
        <v>22</v>
      </c>
      <c r="D5" s="142">
        <f>+D7+D11+D36+D56+D83+D117+D128+D168+D222+D225+D236+D240+D244+D249+D255+D258+D264+D271+D276</f>
        <v>557736</v>
      </c>
      <c r="E5" s="142">
        <f>+E7+E11+E36+E56+E83+E117+E128+E168+E222+E225+E236+E240+E244+E249+E255+E258+E264+E271+E276</f>
        <v>557736</v>
      </c>
      <c r="F5" s="142">
        <f>+F7+F11+F36+F56+F83+F117+F128+F168+F222+F225+F236+F240+F244+F249+F255+F258+F264+F271+F276</f>
        <v>289694.95</v>
      </c>
      <c r="G5" s="142">
        <f>+G7+G11+G36+G56+G83+G117+G128+G168+G222+G225+G236+G240+G244+G249+G255+G258+G264+G271+G276</f>
        <v>-267764.14999999991</v>
      </c>
      <c r="H5" s="139">
        <f>+F5/E5*100</f>
        <v>51.941232052440576</v>
      </c>
    </row>
    <row r="6" spans="1:12">
      <c r="A6" s="163"/>
      <c r="B6" s="143"/>
      <c r="C6" s="144"/>
      <c r="D6" s="143"/>
      <c r="E6" s="143"/>
      <c r="F6" s="143"/>
      <c r="G6" s="12"/>
      <c r="H6" s="164"/>
    </row>
    <row r="7" spans="1:12">
      <c r="A7" s="145">
        <v>111</v>
      </c>
      <c r="B7" s="145" t="s">
        <v>23</v>
      </c>
      <c r="C7" s="58" t="s">
        <v>129</v>
      </c>
      <c r="D7" s="58">
        <f>SUM(D8:D9)</f>
        <v>100</v>
      </c>
      <c r="E7" s="58">
        <f>SUM(E8:E9)</f>
        <v>100</v>
      </c>
      <c r="F7" s="146">
        <f>SUM(F8:F9)</f>
        <v>21.78</v>
      </c>
      <c r="G7" s="146">
        <f t="shared" ref="G7" si="0">SUM(G8:G9)</f>
        <v>-78.22</v>
      </c>
      <c r="H7" s="146">
        <f t="shared" ref="H7:H9" si="1">+F7/E7*100</f>
        <v>21.78</v>
      </c>
    </row>
    <row r="8" spans="1:12">
      <c r="A8" s="41"/>
      <c r="B8" s="41">
        <v>633006</v>
      </c>
      <c r="C8" s="46" t="s">
        <v>67</v>
      </c>
      <c r="D8" s="46">
        <v>100</v>
      </c>
      <c r="E8" s="47">
        <v>100</v>
      </c>
      <c r="F8" s="47">
        <v>21.78</v>
      </c>
      <c r="G8" s="47">
        <f t="shared" ref="G8:G9" si="2">+F8-E8</f>
        <v>-78.22</v>
      </c>
      <c r="H8" s="47">
        <f t="shared" si="1"/>
        <v>21.78</v>
      </c>
    </row>
    <row r="9" spans="1:12">
      <c r="A9" s="41"/>
      <c r="B9" s="41">
        <v>641009</v>
      </c>
      <c r="C9" s="46"/>
      <c r="D9" s="46"/>
      <c r="E9" s="47"/>
      <c r="F9" s="47"/>
      <c r="G9" s="47">
        <f t="shared" si="2"/>
        <v>0</v>
      </c>
      <c r="H9" s="47" t="e">
        <f t="shared" si="1"/>
        <v>#DIV/0!</v>
      </c>
      <c r="K9" s="9"/>
      <c r="L9" s="9"/>
    </row>
    <row r="10" spans="1:12">
      <c r="A10" s="154"/>
      <c r="B10" s="55"/>
      <c r="C10" s="56"/>
      <c r="D10" s="56"/>
      <c r="E10" s="147"/>
      <c r="F10" s="147"/>
      <c r="G10" s="17"/>
      <c r="H10" s="165"/>
      <c r="K10" s="9"/>
      <c r="L10" s="9"/>
    </row>
    <row r="11" spans="1:12">
      <c r="A11" s="145">
        <v>111</v>
      </c>
      <c r="B11" s="148" t="s">
        <v>155</v>
      </c>
      <c r="C11" s="149" t="s">
        <v>156</v>
      </c>
      <c r="D11" s="58">
        <f>SUM(D12:D33)</f>
        <v>0</v>
      </c>
      <c r="E11" s="146">
        <f>SUM(E12:E34)</f>
        <v>0</v>
      </c>
      <c r="F11" s="146">
        <f t="shared" ref="F11:G11" si="3">SUM(F12:F34)</f>
        <v>3892.51</v>
      </c>
      <c r="G11" s="146">
        <f t="shared" si="3"/>
        <v>3892.51</v>
      </c>
      <c r="H11" s="120" t="e">
        <f t="shared" ref="H11:H34" si="4">+F11/E11*100</f>
        <v>#DIV/0!</v>
      </c>
      <c r="K11" s="9"/>
      <c r="L11" s="9"/>
    </row>
    <row r="12" spans="1:12">
      <c r="A12" s="41"/>
      <c r="B12" s="41">
        <v>611</v>
      </c>
      <c r="C12" s="46" t="s">
        <v>24</v>
      </c>
      <c r="D12" s="46">
        <v>0</v>
      </c>
      <c r="E12" s="226">
        <v>0</v>
      </c>
      <c r="F12" s="47">
        <v>671.24</v>
      </c>
      <c r="G12" s="47">
        <f t="shared" ref="G12:G34" si="5">+F12-E12</f>
        <v>671.24</v>
      </c>
      <c r="H12" s="47" t="e">
        <f t="shared" si="4"/>
        <v>#DIV/0!</v>
      </c>
      <c r="K12" s="151"/>
      <c r="L12" s="9"/>
    </row>
    <row r="13" spans="1:12">
      <c r="A13" s="41"/>
      <c r="B13" s="150">
        <v>621</v>
      </c>
      <c r="C13" s="46" t="s">
        <v>179</v>
      </c>
      <c r="D13" s="46">
        <v>0</v>
      </c>
      <c r="E13" s="226">
        <v>0</v>
      </c>
      <c r="F13" s="47">
        <v>248.26</v>
      </c>
      <c r="G13" s="47">
        <f t="shared" si="5"/>
        <v>248.26</v>
      </c>
      <c r="H13" s="47" t="e">
        <f t="shared" si="4"/>
        <v>#DIV/0!</v>
      </c>
      <c r="K13" s="9"/>
      <c r="L13" s="9"/>
    </row>
    <row r="14" spans="1:12">
      <c r="A14" s="41"/>
      <c r="B14" s="41">
        <v>625001</v>
      </c>
      <c r="C14" s="46" t="s">
        <v>180</v>
      </c>
      <c r="D14" s="46">
        <v>0</v>
      </c>
      <c r="E14" s="226">
        <v>0</v>
      </c>
      <c r="F14" s="47">
        <v>5.18</v>
      </c>
      <c r="G14" s="47">
        <f t="shared" si="5"/>
        <v>5.18</v>
      </c>
      <c r="H14" s="47" t="e">
        <f t="shared" si="4"/>
        <v>#DIV/0!</v>
      </c>
      <c r="K14" s="9"/>
      <c r="L14" s="9"/>
    </row>
    <row r="15" spans="1:12">
      <c r="A15" s="41"/>
      <c r="B15" s="41">
        <v>625002</v>
      </c>
      <c r="C15" s="46" t="s">
        <v>181</v>
      </c>
      <c r="D15" s="46">
        <v>0</v>
      </c>
      <c r="E15" s="226">
        <v>0</v>
      </c>
      <c r="F15" s="47">
        <v>54.24</v>
      </c>
      <c r="G15" s="47">
        <f t="shared" si="5"/>
        <v>54.24</v>
      </c>
      <c r="H15" s="47" t="e">
        <f t="shared" si="4"/>
        <v>#DIV/0!</v>
      </c>
      <c r="K15" s="9"/>
      <c r="L15" s="9"/>
    </row>
    <row r="16" spans="1:12">
      <c r="A16" s="41"/>
      <c r="B16" s="41">
        <v>625003</v>
      </c>
      <c r="C16" s="46" t="s">
        <v>182</v>
      </c>
      <c r="D16" s="46">
        <v>0</v>
      </c>
      <c r="E16" s="226">
        <v>0</v>
      </c>
      <c r="F16" s="47">
        <v>3.08</v>
      </c>
      <c r="G16" s="47">
        <f t="shared" si="5"/>
        <v>3.08</v>
      </c>
      <c r="H16" s="47" t="e">
        <f t="shared" si="4"/>
        <v>#DIV/0!</v>
      </c>
      <c r="K16" s="9"/>
      <c r="L16" s="9"/>
    </row>
    <row r="17" spans="1:12">
      <c r="A17" s="41"/>
      <c r="B17" s="41">
        <v>625004</v>
      </c>
      <c r="C17" s="46" t="s">
        <v>183</v>
      </c>
      <c r="D17" s="46">
        <v>0</v>
      </c>
      <c r="E17" s="226">
        <v>0</v>
      </c>
      <c r="F17" s="47">
        <v>11.74</v>
      </c>
      <c r="G17" s="47">
        <f t="shared" si="5"/>
        <v>11.74</v>
      </c>
      <c r="H17" s="47" t="e">
        <f t="shared" si="4"/>
        <v>#DIV/0!</v>
      </c>
      <c r="K17" s="9"/>
      <c r="L17" s="9"/>
    </row>
    <row r="18" spans="1:12">
      <c r="A18" s="41"/>
      <c r="B18" s="41">
        <v>625005</v>
      </c>
      <c r="C18" s="46" t="s">
        <v>184</v>
      </c>
      <c r="D18" s="46">
        <v>0</v>
      </c>
      <c r="E18" s="226">
        <v>0</v>
      </c>
      <c r="F18" s="47">
        <v>3.7</v>
      </c>
      <c r="G18" s="47">
        <f t="shared" si="5"/>
        <v>3.7</v>
      </c>
      <c r="H18" s="47" t="e">
        <f t="shared" si="4"/>
        <v>#DIV/0!</v>
      </c>
      <c r="K18" s="9"/>
      <c r="L18" s="9"/>
    </row>
    <row r="19" spans="1:12">
      <c r="A19" s="41"/>
      <c r="B19" s="41">
        <v>625007</v>
      </c>
      <c r="C19" s="46" t="s">
        <v>185</v>
      </c>
      <c r="D19" s="46">
        <v>0</v>
      </c>
      <c r="E19" s="226">
        <v>0</v>
      </c>
      <c r="F19" s="47">
        <v>18.32</v>
      </c>
      <c r="G19" s="47">
        <f t="shared" si="5"/>
        <v>18.32</v>
      </c>
      <c r="H19" s="47" t="e">
        <f t="shared" si="4"/>
        <v>#DIV/0!</v>
      </c>
    </row>
    <row r="20" spans="1:12">
      <c r="A20" s="41"/>
      <c r="B20" s="41">
        <v>632001</v>
      </c>
      <c r="C20" s="46" t="s">
        <v>190</v>
      </c>
      <c r="D20" s="46">
        <v>0</v>
      </c>
      <c r="E20" s="226">
        <v>0</v>
      </c>
      <c r="F20" s="47">
        <v>105</v>
      </c>
      <c r="G20" s="47">
        <f t="shared" si="5"/>
        <v>105</v>
      </c>
      <c r="H20" s="47" t="e">
        <f t="shared" si="4"/>
        <v>#DIV/0!</v>
      </c>
    </row>
    <row r="21" spans="1:12">
      <c r="A21" s="41"/>
      <c r="B21" s="41">
        <v>632001</v>
      </c>
      <c r="C21" s="46" t="s">
        <v>66</v>
      </c>
      <c r="D21" s="46">
        <v>0</v>
      </c>
      <c r="E21" s="226">
        <v>0</v>
      </c>
      <c r="F21" s="47">
        <v>0</v>
      </c>
      <c r="G21" s="47">
        <f t="shared" si="5"/>
        <v>0</v>
      </c>
      <c r="H21" s="47" t="e">
        <f t="shared" si="4"/>
        <v>#DIV/0!</v>
      </c>
    </row>
    <row r="22" spans="1:12">
      <c r="A22" s="41"/>
      <c r="B22" s="41">
        <v>632003</v>
      </c>
      <c r="C22" s="46" t="s">
        <v>186</v>
      </c>
      <c r="D22" s="46">
        <v>0</v>
      </c>
      <c r="E22" s="226">
        <v>0</v>
      </c>
      <c r="F22" s="47">
        <v>44.3</v>
      </c>
      <c r="G22" s="47">
        <f t="shared" si="5"/>
        <v>44.3</v>
      </c>
      <c r="H22" s="47" t="e">
        <f t="shared" si="4"/>
        <v>#DIV/0!</v>
      </c>
    </row>
    <row r="23" spans="1:12">
      <c r="A23" s="41"/>
      <c r="B23" s="41">
        <v>632003</v>
      </c>
      <c r="C23" s="46" t="s">
        <v>187</v>
      </c>
      <c r="D23" s="46">
        <v>0</v>
      </c>
      <c r="E23" s="226">
        <v>0</v>
      </c>
      <c r="F23" s="47">
        <v>5.6</v>
      </c>
      <c r="G23" s="47">
        <f t="shared" si="5"/>
        <v>5.6</v>
      </c>
      <c r="H23" s="47" t="e">
        <f t="shared" si="4"/>
        <v>#DIV/0!</v>
      </c>
    </row>
    <row r="24" spans="1:12">
      <c r="A24" s="41"/>
      <c r="B24" s="41">
        <v>633006</v>
      </c>
      <c r="C24" s="46" t="s">
        <v>67</v>
      </c>
      <c r="D24" s="46">
        <v>0</v>
      </c>
      <c r="E24" s="226">
        <v>0</v>
      </c>
      <c r="F24" s="47">
        <v>45.24</v>
      </c>
      <c r="G24" s="47">
        <f t="shared" si="5"/>
        <v>45.24</v>
      </c>
      <c r="H24" s="47" t="e">
        <f t="shared" si="4"/>
        <v>#DIV/0!</v>
      </c>
    </row>
    <row r="25" spans="1:12">
      <c r="A25" s="41"/>
      <c r="B25" s="41">
        <v>633016</v>
      </c>
      <c r="C25" s="46" t="s">
        <v>42</v>
      </c>
      <c r="D25" s="46">
        <v>0</v>
      </c>
      <c r="E25" s="226">
        <v>0</v>
      </c>
      <c r="F25" s="47">
        <v>126.15</v>
      </c>
      <c r="G25" s="47">
        <f t="shared" si="5"/>
        <v>126.15</v>
      </c>
      <c r="H25" s="47" t="e">
        <f t="shared" si="4"/>
        <v>#DIV/0!</v>
      </c>
    </row>
    <row r="26" spans="1:12">
      <c r="A26" s="41"/>
      <c r="B26" s="41">
        <v>634004</v>
      </c>
      <c r="C26" s="46" t="s">
        <v>158</v>
      </c>
      <c r="D26" s="46">
        <v>0</v>
      </c>
      <c r="E26" s="226">
        <v>0</v>
      </c>
      <c r="F26" s="47">
        <v>91.86</v>
      </c>
      <c r="G26" s="47">
        <f t="shared" si="5"/>
        <v>91.86</v>
      </c>
      <c r="H26" s="47" t="e">
        <f t="shared" si="4"/>
        <v>#DIV/0!</v>
      </c>
    </row>
    <row r="27" spans="1:12">
      <c r="A27" s="41"/>
      <c r="B27" s="41">
        <v>636001</v>
      </c>
      <c r="C27" s="46" t="s">
        <v>188</v>
      </c>
      <c r="D27" s="46">
        <v>0</v>
      </c>
      <c r="E27" s="226">
        <v>0</v>
      </c>
      <c r="F27" s="47">
        <v>90</v>
      </c>
      <c r="G27" s="47">
        <f t="shared" si="5"/>
        <v>90</v>
      </c>
      <c r="H27" s="47" t="e">
        <f t="shared" si="4"/>
        <v>#DIV/0!</v>
      </c>
    </row>
    <row r="28" spans="1:12">
      <c r="A28" s="41"/>
      <c r="B28" s="41">
        <v>637004</v>
      </c>
      <c r="C28" s="46" t="s">
        <v>51</v>
      </c>
      <c r="D28" s="46">
        <v>0</v>
      </c>
      <c r="E28" s="226">
        <v>0</v>
      </c>
      <c r="F28" s="47">
        <v>0</v>
      </c>
      <c r="G28" s="47">
        <f t="shared" si="5"/>
        <v>0</v>
      </c>
      <c r="H28" s="47" t="e">
        <f t="shared" si="4"/>
        <v>#DIV/0!</v>
      </c>
    </row>
    <row r="29" spans="1:12">
      <c r="A29" s="41"/>
      <c r="B29" s="41">
        <v>637007</v>
      </c>
      <c r="C29" s="46" t="s">
        <v>189</v>
      </c>
      <c r="D29" s="46">
        <v>0</v>
      </c>
      <c r="E29" s="226">
        <v>0</v>
      </c>
      <c r="F29" s="47">
        <v>61.1</v>
      </c>
      <c r="G29" s="47">
        <f t="shared" si="5"/>
        <v>61.1</v>
      </c>
      <c r="H29" s="47" t="e">
        <f t="shared" si="4"/>
        <v>#DIV/0!</v>
      </c>
    </row>
    <row r="30" spans="1:12">
      <c r="A30" s="41"/>
      <c r="B30" s="41">
        <v>637009</v>
      </c>
      <c r="C30" s="46" t="s">
        <v>191</v>
      </c>
      <c r="D30" s="46">
        <v>0</v>
      </c>
      <c r="E30" s="226">
        <v>0</v>
      </c>
      <c r="F30" s="47">
        <v>0</v>
      </c>
      <c r="G30" s="47">
        <f t="shared" si="5"/>
        <v>0</v>
      </c>
      <c r="H30" s="47" t="e">
        <f t="shared" si="4"/>
        <v>#DIV/0!</v>
      </c>
    </row>
    <row r="31" spans="1:12">
      <c r="A31" s="41"/>
      <c r="B31" s="41">
        <v>637012</v>
      </c>
      <c r="C31" s="46" t="s">
        <v>148</v>
      </c>
      <c r="D31" s="46">
        <v>0</v>
      </c>
      <c r="E31" s="226">
        <v>0</v>
      </c>
      <c r="F31" s="47">
        <v>65.900000000000006</v>
      </c>
      <c r="G31" s="47">
        <f t="shared" si="5"/>
        <v>65.900000000000006</v>
      </c>
      <c r="H31" s="47" t="e">
        <f t="shared" si="4"/>
        <v>#DIV/0!</v>
      </c>
    </row>
    <row r="32" spans="1:12">
      <c r="A32" s="41"/>
      <c r="B32" s="41">
        <v>637014</v>
      </c>
      <c r="C32" s="46" t="s">
        <v>55</v>
      </c>
      <c r="D32" s="46">
        <v>0</v>
      </c>
      <c r="E32" s="226">
        <v>0</v>
      </c>
      <c r="F32" s="47">
        <v>483.6</v>
      </c>
      <c r="G32" s="47">
        <f t="shared" si="5"/>
        <v>483.6</v>
      </c>
      <c r="H32" s="47" t="e">
        <f t="shared" si="4"/>
        <v>#DIV/0!</v>
      </c>
    </row>
    <row r="33" spans="1:8">
      <c r="A33" s="41"/>
      <c r="B33" s="41">
        <v>637026</v>
      </c>
      <c r="C33" s="46" t="s">
        <v>59</v>
      </c>
      <c r="D33" s="46">
        <v>0</v>
      </c>
      <c r="E33" s="226">
        <v>0</v>
      </c>
      <c r="F33" s="47">
        <v>1617.7</v>
      </c>
      <c r="G33" s="47">
        <f t="shared" si="5"/>
        <v>1617.7</v>
      </c>
      <c r="H33" s="47" t="e">
        <f t="shared" si="4"/>
        <v>#DIV/0!</v>
      </c>
    </row>
    <row r="34" spans="1:8">
      <c r="A34" s="41"/>
      <c r="B34" s="41">
        <v>637027</v>
      </c>
      <c r="C34" s="46" t="s">
        <v>192</v>
      </c>
      <c r="D34" s="46">
        <v>0</v>
      </c>
      <c r="E34" s="226">
        <v>0</v>
      </c>
      <c r="F34" s="47">
        <v>140.30000000000001</v>
      </c>
      <c r="G34" s="47">
        <f t="shared" si="5"/>
        <v>140.30000000000001</v>
      </c>
      <c r="H34" s="47" t="e">
        <f t="shared" si="4"/>
        <v>#DIV/0!</v>
      </c>
    </row>
    <row r="35" spans="1:8">
      <c r="A35" s="24"/>
      <c r="B35" s="3"/>
      <c r="C35" s="9"/>
      <c r="D35" s="9"/>
      <c r="E35" s="9"/>
      <c r="F35" s="9"/>
      <c r="G35" s="9"/>
      <c r="H35" s="25"/>
    </row>
    <row r="36" spans="1:8">
      <c r="A36" s="224"/>
      <c r="B36" s="224"/>
      <c r="C36" s="225"/>
      <c r="D36" s="56"/>
      <c r="E36" s="151"/>
      <c r="F36" s="151"/>
      <c r="G36" s="151"/>
      <c r="H36" s="151"/>
    </row>
    <row r="37" spans="1:8">
      <c r="A37" s="55"/>
      <c r="B37" s="55"/>
      <c r="C37" s="56"/>
      <c r="D37" s="56"/>
      <c r="E37" s="147"/>
      <c r="F37" s="147"/>
      <c r="G37" s="147"/>
      <c r="H37" s="147"/>
    </row>
    <row r="38" spans="1:8">
      <c r="A38" s="3"/>
      <c r="B38" s="3"/>
      <c r="C38" s="9"/>
      <c r="D38" s="9"/>
      <c r="E38" s="9"/>
      <c r="F38" s="9"/>
    </row>
    <row r="39" spans="1:8">
      <c r="A39" s="3"/>
      <c r="B39" s="3"/>
      <c r="C39" s="9"/>
      <c r="D39" s="9"/>
      <c r="E39" s="9"/>
      <c r="F39" s="9"/>
    </row>
    <row r="40" spans="1:8">
      <c r="A40" s="3"/>
      <c r="B40" s="3"/>
      <c r="C40" s="9"/>
      <c r="D40" s="9"/>
      <c r="E40" s="9"/>
      <c r="F40" s="9"/>
    </row>
    <row r="41" spans="1:8">
      <c r="A41" s="3"/>
      <c r="B41" s="3"/>
      <c r="C41" s="9"/>
      <c r="D41" s="9"/>
      <c r="E41" s="9"/>
      <c r="F41" s="9"/>
    </row>
    <row r="42" spans="1:8">
      <c r="A42" s="3"/>
      <c r="B42" s="3"/>
      <c r="C42" s="9"/>
      <c r="D42" s="9"/>
      <c r="E42" s="9"/>
      <c r="F42" s="9"/>
    </row>
    <row r="43" spans="1:8">
      <c r="A43" s="3"/>
      <c r="B43" s="3"/>
      <c r="C43" s="9"/>
      <c r="D43" s="9"/>
      <c r="E43" s="9"/>
      <c r="F43" s="9"/>
    </row>
    <row r="44" spans="1:8">
      <c r="A44" s="3"/>
      <c r="B44" s="3"/>
      <c r="C44" s="9"/>
      <c r="D44" s="9"/>
      <c r="E44" s="9"/>
      <c r="F44" s="9"/>
    </row>
    <row r="45" spans="1:8">
      <c r="A45" s="3"/>
      <c r="B45" s="3"/>
      <c r="C45" s="9"/>
      <c r="D45" s="9"/>
      <c r="E45" s="9"/>
      <c r="F45" s="9"/>
    </row>
    <row r="46" spans="1:8">
      <c r="A46" s="3"/>
      <c r="B46" s="3"/>
      <c r="C46" s="9"/>
      <c r="D46" s="9"/>
      <c r="E46" s="9"/>
      <c r="F46" s="9"/>
    </row>
    <row r="47" spans="1:8">
      <c r="A47" s="3"/>
      <c r="B47" s="3"/>
      <c r="C47" s="9"/>
      <c r="D47" s="9"/>
      <c r="E47" s="9"/>
      <c r="F47" s="9"/>
    </row>
    <row r="48" spans="1:8">
      <c r="A48" s="3"/>
      <c r="B48" s="3"/>
      <c r="C48" s="9"/>
      <c r="D48" s="9"/>
      <c r="E48" s="9"/>
      <c r="F48" s="9"/>
    </row>
    <row r="49" spans="1:14">
      <c r="A49" s="3"/>
      <c r="B49" s="3"/>
      <c r="C49" s="9"/>
      <c r="D49" s="9"/>
      <c r="E49" s="9"/>
      <c r="F49" s="9"/>
    </row>
    <row r="50" spans="1:14">
      <c r="A50" s="3"/>
      <c r="B50" s="3"/>
      <c r="C50" s="9"/>
      <c r="D50" s="9"/>
      <c r="E50" s="9"/>
      <c r="F50" s="9"/>
    </row>
    <row r="51" spans="1:14">
      <c r="A51" s="3"/>
      <c r="B51" s="3"/>
      <c r="C51" s="9"/>
      <c r="D51" s="9"/>
      <c r="E51" s="9"/>
      <c r="F51" s="9"/>
    </row>
    <row r="52" spans="1:14">
      <c r="A52" s="3"/>
      <c r="B52" s="3"/>
      <c r="C52" s="9"/>
      <c r="D52" s="9"/>
      <c r="E52" s="9"/>
      <c r="F52" s="9"/>
      <c r="G52" s="9"/>
      <c r="H52" s="9"/>
    </row>
    <row r="53" spans="1:14">
      <c r="A53" s="3"/>
      <c r="B53" s="3"/>
      <c r="C53" s="9"/>
      <c r="D53" s="9"/>
      <c r="E53" s="9"/>
      <c r="F53" s="9"/>
      <c r="G53" s="9"/>
      <c r="H53" s="9"/>
    </row>
    <row r="54" spans="1:14">
      <c r="A54" s="3"/>
      <c r="B54" s="3"/>
      <c r="C54" s="9"/>
      <c r="D54" s="9"/>
      <c r="E54" s="9"/>
      <c r="F54" s="9"/>
      <c r="G54" s="9"/>
      <c r="H54" s="9"/>
    </row>
    <row r="55" spans="1:14">
      <c r="A55" s="3"/>
      <c r="B55" s="3"/>
      <c r="C55" s="9"/>
      <c r="D55" s="9"/>
      <c r="E55" s="9"/>
      <c r="F55" s="9"/>
      <c r="G55" s="9"/>
      <c r="H55" s="9"/>
    </row>
    <row r="56" spans="1:14">
      <c r="A56" s="152" t="s">
        <v>118</v>
      </c>
      <c r="B56" s="145"/>
      <c r="C56" s="153" t="s">
        <v>120</v>
      </c>
      <c r="D56" s="58">
        <f t="shared" ref="D56:G56" si="6">SUM(D57:D81)</f>
        <v>413000</v>
      </c>
      <c r="E56" s="146">
        <f t="shared" si="6"/>
        <v>413000</v>
      </c>
      <c r="F56" s="146">
        <f t="shared" si="6"/>
        <v>196809.33000000002</v>
      </c>
      <c r="G56" s="146">
        <f t="shared" si="6"/>
        <v>-216190.66999999998</v>
      </c>
      <c r="H56" s="146">
        <f t="shared" ref="H56:H81" si="7">+F56/E56*100</f>
        <v>47.653590799031484</v>
      </c>
    </row>
    <row r="57" spans="1:14">
      <c r="A57" s="41"/>
      <c r="B57" s="41">
        <v>611</v>
      </c>
      <c r="C57" s="46" t="s">
        <v>24</v>
      </c>
      <c r="D57" s="46">
        <v>31100</v>
      </c>
      <c r="E57" s="47">
        <v>31100</v>
      </c>
      <c r="F57" s="47">
        <v>24130.91</v>
      </c>
      <c r="G57" s="47">
        <f t="shared" ref="G57:G81" si="8">+F57-E57</f>
        <v>-6969.09</v>
      </c>
      <c r="H57" s="47">
        <f t="shared" si="7"/>
        <v>77.591350482315107</v>
      </c>
      <c r="L57" s="9"/>
      <c r="M57" s="9"/>
      <c r="N57" s="9"/>
    </row>
    <row r="58" spans="1:14">
      <c r="A58" s="41"/>
      <c r="B58" s="150">
        <v>621</v>
      </c>
      <c r="C58" s="46" t="s">
        <v>26</v>
      </c>
      <c r="D58" s="46">
        <v>2800</v>
      </c>
      <c r="E58" s="47">
        <v>2800</v>
      </c>
      <c r="F58" s="47">
        <v>1570.96</v>
      </c>
      <c r="G58" s="47">
        <f t="shared" si="8"/>
        <v>-1229.04</v>
      </c>
      <c r="H58" s="47">
        <f t="shared" si="7"/>
        <v>56.105714285714292</v>
      </c>
      <c r="L58" s="9"/>
      <c r="M58" s="202"/>
      <c r="N58" s="9"/>
    </row>
    <row r="59" spans="1:14">
      <c r="A59" s="41"/>
      <c r="B59" s="41">
        <v>623</v>
      </c>
      <c r="C59" s="46" t="s">
        <v>140</v>
      </c>
      <c r="D59" s="46">
        <v>520</v>
      </c>
      <c r="E59" s="47">
        <v>520</v>
      </c>
      <c r="F59" s="47">
        <v>867.73</v>
      </c>
      <c r="G59" s="47">
        <f t="shared" si="8"/>
        <v>347.73</v>
      </c>
      <c r="H59" s="47">
        <f t="shared" si="7"/>
        <v>166.87115384615385</v>
      </c>
      <c r="L59" s="9"/>
      <c r="M59" s="9"/>
      <c r="N59" s="9"/>
    </row>
    <row r="60" spans="1:14">
      <c r="A60" s="41"/>
      <c r="B60" s="41">
        <v>625001</v>
      </c>
      <c r="C60" s="46" t="s">
        <v>27</v>
      </c>
      <c r="D60" s="46">
        <v>450</v>
      </c>
      <c r="E60" s="47">
        <v>450</v>
      </c>
      <c r="F60" s="47">
        <v>339.52</v>
      </c>
      <c r="G60" s="47">
        <f t="shared" si="8"/>
        <v>-110.48000000000002</v>
      </c>
      <c r="H60" s="47">
        <f t="shared" si="7"/>
        <v>75.448888888888888</v>
      </c>
    </row>
    <row r="61" spans="1:14">
      <c r="A61" s="41"/>
      <c r="B61" s="41">
        <v>625002</v>
      </c>
      <c r="C61" s="46" t="s">
        <v>28</v>
      </c>
      <c r="D61" s="46">
        <v>4350</v>
      </c>
      <c r="E61" s="47">
        <v>4350</v>
      </c>
      <c r="F61" s="47">
        <v>3396.4</v>
      </c>
      <c r="G61" s="47">
        <f t="shared" si="8"/>
        <v>-953.59999999999991</v>
      </c>
      <c r="H61" s="47">
        <f t="shared" si="7"/>
        <v>78.078160919540224</v>
      </c>
    </row>
    <row r="62" spans="1:14">
      <c r="A62" s="41"/>
      <c r="B62" s="41">
        <v>625003</v>
      </c>
      <c r="C62" s="46" t="s">
        <v>29</v>
      </c>
      <c r="D62" s="46">
        <v>260</v>
      </c>
      <c r="E62" s="47">
        <v>260</v>
      </c>
      <c r="F62" s="47">
        <v>170.41</v>
      </c>
      <c r="G62" s="47">
        <f t="shared" si="8"/>
        <v>-89.59</v>
      </c>
      <c r="H62" s="47">
        <f t="shared" si="7"/>
        <v>65.542307692307688</v>
      </c>
    </row>
    <row r="63" spans="1:14">
      <c r="A63" s="41"/>
      <c r="B63" s="41">
        <v>625004</v>
      </c>
      <c r="C63" s="46" t="s">
        <v>30</v>
      </c>
      <c r="D63" s="46">
        <v>940</v>
      </c>
      <c r="E63" s="47">
        <v>940</v>
      </c>
      <c r="F63" s="47">
        <v>727.78</v>
      </c>
      <c r="G63" s="47">
        <f t="shared" si="8"/>
        <v>-212.22000000000003</v>
      </c>
      <c r="H63" s="47">
        <f t="shared" si="7"/>
        <v>77.423404255319156</v>
      </c>
    </row>
    <row r="64" spans="1:14">
      <c r="A64" s="41"/>
      <c r="B64" s="41">
        <v>625005</v>
      </c>
      <c r="C64" s="46" t="s">
        <v>31</v>
      </c>
      <c r="D64" s="46">
        <v>300</v>
      </c>
      <c r="E64" s="47">
        <v>300</v>
      </c>
      <c r="F64" s="47">
        <v>266.2</v>
      </c>
      <c r="G64" s="47">
        <f t="shared" si="8"/>
        <v>-33.800000000000011</v>
      </c>
      <c r="H64" s="47">
        <f t="shared" si="7"/>
        <v>88.733333333333334</v>
      </c>
    </row>
    <row r="65" spans="1:8">
      <c r="A65" s="41"/>
      <c r="B65" s="41">
        <v>625007</v>
      </c>
      <c r="C65" s="46" t="s">
        <v>32</v>
      </c>
      <c r="D65" s="46">
        <v>1500</v>
      </c>
      <c r="E65" s="47">
        <v>1500</v>
      </c>
      <c r="F65" s="47">
        <v>1152.28</v>
      </c>
      <c r="G65" s="47">
        <f t="shared" si="8"/>
        <v>-347.72</v>
      </c>
      <c r="H65" s="47">
        <f t="shared" si="7"/>
        <v>76.818666666666672</v>
      </c>
    </row>
    <row r="66" spans="1:8">
      <c r="A66" s="41"/>
      <c r="B66" s="41">
        <v>631001</v>
      </c>
      <c r="C66" s="46" t="s">
        <v>141</v>
      </c>
      <c r="D66" s="46">
        <v>2600</v>
      </c>
      <c r="E66" s="47">
        <v>2600</v>
      </c>
      <c r="F66" s="47">
        <v>1101.04</v>
      </c>
      <c r="G66" s="47">
        <f t="shared" si="8"/>
        <v>-1498.96</v>
      </c>
      <c r="H66" s="47">
        <f t="shared" si="7"/>
        <v>42.347692307692306</v>
      </c>
    </row>
    <row r="67" spans="1:8">
      <c r="A67" s="41"/>
      <c r="B67" s="41">
        <v>631002</v>
      </c>
      <c r="C67" s="46" t="s">
        <v>142</v>
      </c>
      <c r="D67" s="46">
        <v>900</v>
      </c>
      <c r="E67" s="47">
        <v>900</v>
      </c>
      <c r="F67" s="47">
        <v>0</v>
      </c>
      <c r="G67" s="47">
        <f t="shared" si="8"/>
        <v>-900</v>
      </c>
      <c r="H67" s="47">
        <f t="shared" si="7"/>
        <v>0</v>
      </c>
    </row>
    <row r="68" spans="1:8">
      <c r="A68" s="41"/>
      <c r="B68" s="41">
        <v>632003</v>
      </c>
      <c r="C68" s="46" t="s">
        <v>36</v>
      </c>
      <c r="D68" s="46">
        <v>300</v>
      </c>
      <c r="E68" s="47">
        <v>300</v>
      </c>
      <c r="F68" s="47">
        <v>0</v>
      </c>
      <c r="G68" s="47">
        <f t="shared" si="8"/>
        <v>-300</v>
      </c>
      <c r="H68" s="47">
        <f t="shared" si="7"/>
        <v>0</v>
      </c>
    </row>
    <row r="69" spans="1:8">
      <c r="A69" s="41"/>
      <c r="B69" s="41">
        <v>632004</v>
      </c>
      <c r="C69" s="46" t="s">
        <v>143</v>
      </c>
      <c r="D69" s="46">
        <v>100</v>
      </c>
      <c r="E69" s="47">
        <v>100</v>
      </c>
      <c r="F69" s="47">
        <v>0</v>
      </c>
      <c r="G69" s="47">
        <f t="shared" si="8"/>
        <v>-100</v>
      </c>
      <c r="H69" s="47">
        <f t="shared" si="7"/>
        <v>0</v>
      </c>
    </row>
    <row r="70" spans="1:8">
      <c r="A70" s="41"/>
      <c r="B70" s="41">
        <v>633006</v>
      </c>
      <c r="C70" s="46" t="s">
        <v>67</v>
      </c>
      <c r="D70" s="46">
        <v>1000</v>
      </c>
      <c r="E70" s="47">
        <v>1000</v>
      </c>
      <c r="F70" s="47">
        <v>831.36</v>
      </c>
      <c r="G70" s="47">
        <f t="shared" si="8"/>
        <v>-168.64</v>
      </c>
      <c r="H70" s="47">
        <f t="shared" si="7"/>
        <v>83.135999999999996</v>
      </c>
    </row>
    <row r="71" spans="1:8">
      <c r="A71" s="41"/>
      <c r="B71" s="41">
        <v>633013</v>
      </c>
      <c r="C71" s="46" t="s">
        <v>144</v>
      </c>
      <c r="D71" s="46">
        <v>0</v>
      </c>
      <c r="E71" s="47">
        <v>0</v>
      </c>
      <c r="F71" s="47">
        <v>0</v>
      </c>
      <c r="G71" s="47">
        <f t="shared" si="8"/>
        <v>0</v>
      </c>
      <c r="H71" s="47" t="e">
        <f t="shared" si="7"/>
        <v>#DIV/0!</v>
      </c>
    </row>
    <row r="72" spans="1:8">
      <c r="A72" s="41"/>
      <c r="B72" s="41">
        <v>633016</v>
      </c>
      <c r="C72" s="46" t="s">
        <v>42</v>
      </c>
      <c r="D72" s="46">
        <v>300</v>
      </c>
      <c r="E72" s="47">
        <v>300</v>
      </c>
      <c r="F72" s="47">
        <v>351.28</v>
      </c>
      <c r="G72" s="47">
        <f t="shared" si="8"/>
        <v>51.279999999999973</v>
      </c>
      <c r="H72" s="47">
        <f t="shared" si="7"/>
        <v>117.09333333333332</v>
      </c>
    </row>
    <row r="73" spans="1:8">
      <c r="A73" s="41"/>
      <c r="B73" s="41">
        <v>633019</v>
      </c>
      <c r="C73" s="46" t="s">
        <v>143</v>
      </c>
      <c r="D73" s="46">
        <v>60</v>
      </c>
      <c r="E73" s="47">
        <v>60</v>
      </c>
      <c r="F73" s="47">
        <v>423.92</v>
      </c>
      <c r="G73" s="47">
        <f t="shared" si="8"/>
        <v>363.92</v>
      </c>
      <c r="H73" s="47">
        <f t="shared" si="7"/>
        <v>706.5333333333333</v>
      </c>
    </row>
    <row r="74" spans="1:8">
      <c r="A74" s="41"/>
      <c r="B74" s="41">
        <v>636008</v>
      </c>
      <c r="C74" s="46" t="s">
        <v>131</v>
      </c>
      <c r="D74" s="46">
        <v>0</v>
      </c>
      <c r="E74" s="47">
        <v>0</v>
      </c>
      <c r="F74" s="47">
        <v>0</v>
      </c>
      <c r="G74" s="47">
        <f t="shared" si="8"/>
        <v>0</v>
      </c>
      <c r="H74" s="47" t="e">
        <f t="shared" si="7"/>
        <v>#DIV/0!</v>
      </c>
    </row>
    <row r="75" spans="1:8">
      <c r="A75" s="41"/>
      <c r="B75" s="41">
        <v>637001</v>
      </c>
      <c r="C75" s="46" t="s">
        <v>145</v>
      </c>
      <c r="D75" s="46">
        <v>46500</v>
      </c>
      <c r="E75" s="47">
        <v>46500</v>
      </c>
      <c r="F75" s="47">
        <v>0</v>
      </c>
      <c r="G75" s="47">
        <f t="shared" si="8"/>
        <v>-46500</v>
      </c>
      <c r="H75" s="47">
        <f t="shared" si="7"/>
        <v>0</v>
      </c>
    </row>
    <row r="76" spans="1:8">
      <c r="A76" s="41"/>
      <c r="B76" s="41">
        <v>637003</v>
      </c>
      <c r="C76" s="46" t="s">
        <v>146</v>
      </c>
      <c r="D76" s="46">
        <v>106900</v>
      </c>
      <c r="E76" s="47">
        <v>106900</v>
      </c>
      <c r="F76" s="47">
        <v>0</v>
      </c>
      <c r="G76" s="47">
        <f t="shared" si="8"/>
        <v>-106900</v>
      </c>
      <c r="H76" s="47">
        <f t="shared" si="7"/>
        <v>0</v>
      </c>
    </row>
    <row r="77" spans="1:8">
      <c r="A77" s="41"/>
      <c r="B77" s="41">
        <v>637004</v>
      </c>
      <c r="C77" s="46" t="s">
        <v>51</v>
      </c>
      <c r="D77" s="46">
        <v>212020</v>
      </c>
      <c r="E77" s="47">
        <v>212020</v>
      </c>
      <c r="F77" s="47">
        <v>161479.54</v>
      </c>
      <c r="G77" s="47">
        <f t="shared" si="8"/>
        <v>-50540.459999999992</v>
      </c>
      <c r="H77" s="47">
        <f t="shared" si="7"/>
        <v>76.162409206678618</v>
      </c>
    </row>
    <row r="78" spans="1:8">
      <c r="A78" s="41"/>
      <c r="B78" s="41">
        <v>637005</v>
      </c>
      <c r="C78" s="46" t="s">
        <v>147</v>
      </c>
      <c r="D78" s="46">
        <v>0</v>
      </c>
      <c r="E78" s="47">
        <v>0</v>
      </c>
      <c r="F78" s="47">
        <v>0</v>
      </c>
      <c r="G78" s="47">
        <f t="shared" si="8"/>
        <v>0</v>
      </c>
      <c r="H78" s="47" t="e">
        <f t="shared" si="7"/>
        <v>#DIV/0!</v>
      </c>
    </row>
    <row r="79" spans="1:8">
      <c r="A79" s="41"/>
      <c r="B79" s="41">
        <v>637007</v>
      </c>
      <c r="C79" s="46" t="s">
        <v>33</v>
      </c>
      <c r="D79" s="46">
        <v>0</v>
      </c>
      <c r="E79" s="47">
        <v>0</v>
      </c>
      <c r="F79" s="47">
        <v>0</v>
      </c>
      <c r="G79" s="47">
        <f t="shared" si="8"/>
        <v>0</v>
      </c>
      <c r="H79" s="47" t="e">
        <f t="shared" si="7"/>
        <v>#DIV/0!</v>
      </c>
    </row>
    <row r="80" spans="1:8">
      <c r="A80" s="41"/>
      <c r="B80" s="41">
        <v>637016</v>
      </c>
      <c r="C80" s="46" t="s">
        <v>197</v>
      </c>
      <c r="D80" s="46">
        <v>100</v>
      </c>
      <c r="E80" s="47">
        <v>100</v>
      </c>
      <c r="F80" s="47">
        <v>0</v>
      </c>
      <c r="G80" s="47">
        <f t="shared" si="8"/>
        <v>-100</v>
      </c>
      <c r="H80" s="47">
        <f t="shared" si="7"/>
        <v>0</v>
      </c>
    </row>
    <row r="81" spans="1:8">
      <c r="A81" s="41"/>
      <c r="B81" s="41">
        <v>637027</v>
      </c>
      <c r="C81" s="46" t="s">
        <v>132</v>
      </c>
      <c r="D81" s="46">
        <v>0</v>
      </c>
      <c r="E81" s="47">
        <v>0</v>
      </c>
      <c r="F81" s="47">
        <v>0</v>
      </c>
      <c r="G81" s="47">
        <f t="shared" si="8"/>
        <v>0</v>
      </c>
      <c r="H81" s="47" t="e">
        <f t="shared" si="7"/>
        <v>#DIV/0!</v>
      </c>
    </row>
    <row r="82" spans="1:8">
      <c r="A82" s="154"/>
      <c r="B82" s="55"/>
      <c r="C82" s="56"/>
      <c r="D82" s="56"/>
      <c r="E82" s="56"/>
      <c r="F82" s="155"/>
      <c r="G82" s="56"/>
      <c r="H82" s="155"/>
    </row>
    <row r="83" spans="1:8">
      <c r="A83" s="152" t="s">
        <v>121</v>
      </c>
      <c r="B83" s="145"/>
      <c r="C83" s="153" t="s">
        <v>133</v>
      </c>
      <c r="D83" s="58">
        <f t="shared" ref="D83:G83" si="9">SUM(D84:D108)</f>
        <v>72900</v>
      </c>
      <c r="E83" s="146">
        <f t="shared" si="9"/>
        <v>72900</v>
      </c>
      <c r="F83" s="146">
        <f t="shared" si="9"/>
        <v>32680.74</v>
      </c>
      <c r="G83" s="146">
        <f t="shared" si="9"/>
        <v>-40219.259999999995</v>
      </c>
      <c r="H83" s="146">
        <f t="shared" ref="H83:H103" si="10">+F83/E83*100</f>
        <v>44.82954732510288</v>
      </c>
    </row>
    <row r="84" spans="1:8">
      <c r="A84" s="41"/>
      <c r="B84" s="41">
        <v>611</v>
      </c>
      <c r="C84" s="46" t="s">
        <v>24</v>
      </c>
      <c r="D84" s="46">
        <v>5400</v>
      </c>
      <c r="E84" s="47">
        <v>5400</v>
      </c>
      <c r="F84" s="47">
        <v>4580.1000000000004</v>
      </c>
      <c r="G84" s="47">
        <f t="shared" ref="G84:G108" si="11">+F84-E84</f>
        <v>-819.89999999999964</v>
      </c>
      <c r="H84" s="47">
        <f t="shared" si="10"/>
        <v>84.816666666666677</v>
      </c>
    </row>
    <row r="85" spans="1:8">
      <c r="A85" s="41"/>
      <c r="B85" s="150">
        <v>621</v>
      </c>
      <c r="C85" s="46" t="s">
        <v>26</v>
      </c>
      <c r="D85" s="46">
        <v>400</v>
      </c>
      <c r="E85" s="47">
        <v>400</v>
      </c>
      <c r="F85" s="47">
        <v>258.87</v>
      </c>
      <c r="G85" s="47">
        <f t="shared" si="11"/>
        <v>-141.13</v>
      </c>
      <c r="H85" s="47">
        <f t="shared" si="10"/>
        <v>64.717500000000001</v>
      </c>
    </row>
    <row r="86" spans="1:8">
      <c r="A86" s="41"/>
      <c r="B86" s="41">
        <v>623</v>
      </c>
      <c r="C86" s="46" t="s">
        <v>140</v>
      </c>
      <c r="D86" s="46">
        <v>110</v>
      </c>
      <c r="E86" s="47">
        <v>110</v>
      </c>
      <c r="F86" s="47">
        <v>169.92</v>
      </c>
      <c r="G86" s="47">
        <f t="shared" si="11"/>
        <v>59.919999999999987</v>
      </c>
      <c r="H86" s="47">
        <f t="shared" si="10"/>
        <v>154.47272727272724</v>
      </c>
    </row>
    <row r="87" spans="1:8">
      <c r="A87" s="41"/>
      <c r="B87" s="41">
        <v>625001</v>
      </c>
      <c r="C87" s="46" t="s">
        <v>27</v>
      </c>
      <c r="D87" s="46">
        <v>80</v>
      </c>
      <c r="E87" s="47">
        <v>80</v>
      </c>
      <c r="F87" s="47">
        <v>59.96</v>
      </c>
      <c r="G87" s="47">
        <f t="shared" si="11"/>
        <v>-20.04</v>
      </c>
      <c r="H87" s="47">
        <f t="shared" si="10"/>
        <v>74.95</v>
      </c>
    </row>
    <row r="88" spans="1:8">
      <c r="A88" s="41"/>
      <c r="B88" s="41">
        <v>625002</v>
      </c>
      <c r="C88" s="46" t="s">
        <v>28</v>
      </c>
      <c r="D88" s="46">
        <v>900</v>
      </c>
      <c r="E88" s="47">
        <v>900</v>
      </c>
      <c r="F88" s="47">
        <v>599.37</v>
      </c>
      <c r="G88" s="47">
        <f t="shared" si="11"/>
        <v>-300.63</v>
      </c>
      <c r="H88" s="47">
        <f t="shared" si="10"/>
        <v>66.596666666666664</v>
      </c>
    </row>
    <row r="89" spans="1:8">
      <c r="A89" s="41"/>
      <c r="B89" s="41">
        <v>625003</v>
      </c>
      <c r="C89" s="46" t="s">
        <v>29</v>
      </c>
      <c r="D89" s="46">
        <v>50</v>
      </c>
      <c r="E89" s="47">
        <v>50</v>
      </c>
      <c r="F89" s="47">
        <v>30.03</v>
      </c>
      <c r="G89" s="47">
        <f t="shared" si="11"/>
        <v>-19.97</v>
      </c>
      <c r="H89" s="47">
        <f t="shared" si="10"/>
        <v>60.06</v>
      </c>
    </row>
    <row r="90" spans="1:8">
      <c r="A90" s="41"/>
      <c r="B90" s="41">
        <v>625004</v>
      </c>
      <c r="C90" s="46" t="s">
        <v>30</v>
      </c>
      <c r="D90" s="46">
        <v>160</v>
      </c>
      <c r="E90" s="47">
        <v>160</v>
      </c>
      <c r="F90" s="47">
        <v>128.43</v>
      </c>
      <c r="G90" s="47">
        <f t="shared" si="11"/>
        <v>-31.569999999999993</v>
      </c>
      <c r="H90" s="47">
        <f t="shared" si="10"/>
        <v>80.268749999999997</v>
      </c>
    </row>
    <row r="91" spans="1:8">
      <c r="A91" s="41"/>
      <c r="B91" s="41">
        <v>625005</v>
      </c>
      <c r="C91" s="46" t="s">
        <v>31</v>
      </c>
      <c r="D91" s="46">
        <v>50</v>
      </c>
      <c r="E91" s="47">
        <v>50</v>
      </c>
      <c r="F91" s="47">
        <v>46.96</v>
      </c>
      <c r="G91" s="47">
        <f t="shared" si="11"/>
        <v>-3.0399999999999991</v>
      </c>
      <c r="H91" s="47">
        <f t="shared" si="10"/>
        <v>93.92</v>
      </c>
    </row>
    <row r="92" spans="1:8">
      <c r="A92" s="41"/>
      <c r="B92" s="41">
        <v>625007</v>
      </c>
      <c r="C92" s="46" t="s">
        <v>32</v>
      </c>
      <c r="D92" s="46">
        <v>300</v>
      </c>
      <c r="E92" s="47">
        <v>300</v>
      </c>
      <c r="F92" s="47">
        <v>203.36</v>
      </c>
      <c r="G92" s="47">
        <f t="shared" si="11"/>
        <v>-96.639999999999986</v>
      </c>
      <c r="H92" s="47">
        <f t="shared" si="10"/>
        <v>67.786666666666676</v>
      </c>
    </row>
    <row r="93" spans="1:8">
      <c r="A93" s="41"/>
      <c r="B93" s="41">
        <v>631001</v>
      </c>
      <c r="C93" s="46" t="s">
        <v>141</v>
      </c>
      <c r="D93" s="46">
        <v>500</v>
      </c>
      <c r="E93" s="47">
        <v>500</v>
      </c>
      <c r="F93" s="47">
        <v>190.75</v>
      </c>
      <c r="G93" s="47">
        <f t="shared" si="11"/>
        <v>-309.25</v>
      </c>
      <c r="H93" s="47">
        <f t="shared" si="10"/>
        <v>38.15</v>
      </c>
    </row>
    <row r="94" spans="1:8">
      <c r="A94" s="41"/>
      <c r="B94" s="41">
        <v>631002</v>
      </c>
      <c r="C94" s="46" t="s">
        <v>142</v>
      </c>
      <c r="D94" s="46">
        <v>200</v>
      </c>
      <c r="E94" s="47">
        <v>200</v>
      </c>
      <c r="F94" s="47">
        <v>0</v>
      </c>
      <c r="G94" s="47">
        <f t="shared" si="11"/>
        <v>-200</v>
      </c>
      <c r="H94" s="47">
        <f t="shared" si="10"/>
        <v>0</v>
      </c>
    </row>
    <row r="95" spans="1:8">
      <c r="A95" s="41"/>
      <c r="B95" s="41">
        <v>632003</v>
      </c>
      <c r="C95" s="46" t="s">
        <v>36</v>
      </c>
      <c r="D95" s="46">
        <v>50</v>
      </c>
      <c r="E95" s="47">
        <v>50</v>
      </c>
      <c r="F95" s="47">
        <v>0</v>
      </c>
      <c r="G95" s="47">
        <f t="shared" si="11"/>
        <v>-50</v>
      </c>
      <c r="H95" s="47">
        <f t="shared" si="10"/>
        <v>0</v>
      </c>
    </row>
    <row r="96" spans="1:8">
      <c r="A96" s="41"/>
      <c r="B96" s="41">
        <v>632004</v>
      </c>
      <c r="C96" s="46" t="s">
        <v>143</v>
      </c>
      <c r="D96" s="46">
        <v>30</v>
      </c>
      <c r="E96" s="47">
        <v>30</v>
      </c>
      <c r="F96" s="47">
        <v>0</v>
      </c>
      <c r="G96" s="47">
        <f t="shared" si="11"/>
        <v>-30</v>
      </c>
      <c r="H96" s="47">
        <f t="shared" si="10"/>
        <v>0</v>
      </c>
    </row>
    <row r="97" spans="1:8">
      <c r="A97" s="41"/>
      <c r="B97" s="41">
        <v>633006</v>
      </c>
      <c r="C97" s="46" t="s">
        <v>67</v>
      </c>
      <c r="D97" s="46">
        <v>180</v>
      </c>
      <c r="E97" s="47">
        <v>180</v>
      </c>
      <c r="F97" s="47">
        <v>145.55000000000001</v>
      </c>
      <c r="G97" s="47">
        <f t="shared" si="11"/>
        <v>-34.449999999999989</v>
      </c>
      <c r="H97" s="47">
        <f t="shared" si="10"/>
        <v>80.861111111111114</v>
      </c>
    </row>
    <row r="98" spans="1:8">
      <c r="A98" s="41"/>
      <c r="B98" s="41">
        <v>633013</v>
      </c>
      <c r="C98" s="46" t="s">
        <v>144</v>
      </c>
      <c r="D98" s="46">
        <v>0</v>
      </c>
      <c r="E98" s="47">
        <v>0</v>
      </c>
      <c r="F98" s="47">
        <v>0</v>
      </c>
      <c r="G98" s="47">
        <f t="shared" si="11"/>
        <v>0</v>
      </c>
      <c r="H98" s="47" t="e">
        <f t="shared" si="10"/>
        <v>#DIV/0!</v>
      </c>
    </row>
    <row r="99" spans="1:8">
      <c r="A99" s="41"/>
      <c r="B99" s="41">
        <v>633016</v>
      </c>
      <c r="C99" s="46" t="s">
        <v>42</v>
      </c>
      <c r="D99" s="46">
        <v>80</v>
      </c>
      <c r="E99" s="47">
        <v>80</v>
      </c>
      <c r="F99" s="47">
        <v>62.06</v>
      </c>
      <c r="G99" s="47">
        <f t="shared" si="11"/>
        <v>-17.939999999999998</v>
      </c>
      <c r="H99" s="47">
        <f t="shared" si="10"/>
        <v>77.575000000000003</v>
      </c>
    </row>
    <row r="100" spans="1:8">
      <c r="A100" s="41"/>
      <c r="B100" s="41">
        <v>633019</v>
      </c>
      <c r="C100" s="46" t="s">
        <v>143</v>
      </c>
      <c r="D100" s="46">
        <v>15</v>
      </c>
      <c r="E100" s="47">
        <v>15</v>
      </c>
      <c r="F100" s="47">
        <v>222.11</v>
      </c>
      <c r="G100" s="47">
        <f t="shared" si="11"/>
        <v>207.11</v>
      </c>
      <c r="H100" s="47">
        <f t="shared" si="10"/>
        <v>1480.7333333333333</v>
      </c>
    </row>
    <row r="101" spans="1:8">
      <c r="A101" s="41"/>
      <c r="B101" s="41">
        <v>636008</v>
      </c>
      <c r="C101" s="46" t="s">
        <v>131</v>
      </c>
      <c r="D101" s="46">
        <v>0</v>
      </c>
      <c r="E101" s="47">
        <v>0</v>
      </c>
      <c r="F101" s="47">
        <v>0</v>
      </c>
      <c r="G101" s="47">
        <f t="shared" si="11"/>
        <v>0</v>
      </c>
      <c r="H101" s="47" t="e">
        <f t="shared" si="10"/>
        <v>#DIV/0!</v>
      </c>
    </row>
    <row r="102" spans="1:8">
      <c r="A102" s="41"/>
      <c r="B102" s="41">
        <v>637001</v>
      </c>
      <c r="C102" s="46" t="s">
        <v>145</v>
      </c>
      <c r="D102" s="46">
        <v>7995</v>
      </c>
      <c r="E102" s="47">
        <v>7995</v>
      </c>
      <c r="F102" s="47">
        <v>0</v>
      </c>
      <c r="G102" s="47">
        <f t="shared" si="11"/>
        <v>-7995</v>
      </c>
      <c r="H102" s="47">
        <f t="shared" si="10"/>
        <v>0</v>
      </c>
    </row>
    <row r="103" spans="1:8">
      <c r="A103" s="41"/>
      <c r="B103" s="41">
        <v>637003</v>
      </c>
      <c r="C103" s="46" t="s">
        <v>146</v>
      </c>
      <c r="D103" s="46">
        <v>19000</v>
      </c>
      <c r="E103" s="47">
        <v>19000</v>
      </c>
      <c r="F103" s="47">
        <v>0</v>
      </c>
      <c r="G103" s="47">
        <f t="shared" si="11"/>
        <v>-19000</v>
      </c>
      <c r="H103" s="47">
        <f t="shared" si="10"/>
        <v>0</v>
      </c>
    </row>
    <row r="104" spans="1:8">
      <c r="A104" s="41"/>
      <c r="B104" s="41">
        <v>637004</v>
      </c>
      <c r="C104" s="46" t="s">
        <v>51</v>
      </c>
      <c r="D104" s="46">
        <v>37400</v>
      </c>
      <c r="E104" s="47">
        <v>37400</v>
      </c>
      <c r="F104" s="47">
        <v>25983.27</v>
      </c>
      <c r="G104" s="47">
        <f t="shared" si="11"/>
        <v>-11416.73</v>
      </c>
      <c r="H104" s="47">
        <f t="shared" ref="H104:H108" si="12">+F104/E104*100</f>
        <v>69.473983957219261</v>
      </c>
    </row>
    <row r="105" spans="1:8">
      <c r="A105" s="41"/>
      <c r="B105" s="41">
        <v>637005</v>
      </c>
      <c r="C105" s="46" t="s">
        <v>147</v>
      </c>
      <c r="D105" s="46">
        <v>0</v>
      </c>
      <c r="E105" s="47">
        <v>0</v>
      </c>
      <c r="F105" s="47">
        <v>0</v>
      </c>
      <c r="G105" s="47">
        <f t="shared" si="11"/>
        <v>0</v>
      </c>
      <c r="H105" s="47" t="e">
        <f t="shared" si="12"/>
        <v>#DIV/0!</v>
      </c>
    </row>
    <row r="106" spans="1:8">
      <c r="A106" s="41"/>
      <c r="B106" s="41">
        <v>637007</v>
      </c>
      <c r="C106" s="46" t="s">
        <v>33</v>
      </c>
      <c r="D106" s="46">
        <v>0</v>
      </c>
      <c r="E106" s="47">
        <v>0</v>
      </c>
      <c r="F106" s="47">
        <v>0</v>
      </c>
      <c r="G106" s="47">
        <f t="shared" si="11"/>
        <v>0</v>
      </c>
      <c r="H106" s="47" t="e">
        <f t="shared" si="12"/>
        <v>#DIV/0!</v>
      </c>
    </row>
    <row r="107" spans="1:8">
      <c r="A107" s="41"/>
      <c r="B107" s="41">
        <v>637016</v>
      </c>
      <c r="C107" s="46" t="s">
        <v>197</v>
      </c>
      <c r="D107" s="46">
        <v>0</v>
      </c>
      <c r="E107" s="47">
        <v>0</v>
      </c>
      <c r="F107" s="47">
        <v>0</v>
      </c>
      <c r="G107" s="47">
        <f t="shared" si="11"/>
        <v>0</v>
      </c>
      <c r="H107" s="47" t="e">
        <f t="shared" si="12"/>
        <v>#DIV/0!</v>
      </c>
    </row>
    <row r="108" spans="1:8">
      <c r="A108" s="41"/>
      <c r="B108" s="41">
        <v>637027</v>
      </c>
      <c r="C108" s="46" t="s">
        <v>132</v>
      </c>
      <c r="D108" s="46">
        <v>0</v>
      </c>
      <c r="E108" s="47">
        <v>0</v>
      </c>
      <c r="F108" s="47">
        <v>0</v>
      </c>
      <c r="G108" s="47">
        <f t="shared" si="11"/>
        <v>0</v>
      </c>
      <c r="H108" s="47" t="e">
        <f t="shared" si="12"/>
        <v>#DIV/0!</v>
      </c>
    </row>
    <row r="109" spans="1:8">
      <c r="A109" s="55"/>
      <c r="B109" s="55"/>
      <c r="C109" s="56"/>
      <c r="D109" s="56"/>
      <c r="E109" s="56"/>
      <c r="F109" s="56"/>
      <c r="G109" s="156"/>
      <c r="H109" s="156"/>
    </row>
    <row r="110" spans="1:8">
      <c r="A110" s="55"/>
      <c r="B110" s="55"/>
      <c r="C110" s="56"/>
      <c r="D110" s="56"/>
      <c r="E110" s="56"/>
      <c r="F110" s="56"/>
      <c r="G110" s="156"/>
      <c r="H110" s="156"/>
    </row>
    <row r="111" spans="1:8">
      <c r="A111" s="55"/>
      <c r="B111" s="55"/>
      <c r="C111" s="56"/>
      <c r="D111" s="56"/>
      <c r="E111" s="56"/>
      <c r="F111" s="56"/>
      <c r="G111" s="156"/>
      <c r="H111" s="156"/>
    </row>
    <row r="112" spans="1:8">
      <c r="A112" s="55"/>
      <c r="B112" s="55"/>
      <c r="C112" s="56"/>
      <c r="D112" s="56"/>
      <c r="E112" s="56"/>
      <c r="F112" s="56"/>
      <c r="G112" s="156"/>
      <c r="H112" s="156"/>
    </row>
    <row r="113" spans="1:8">
      <c r="A113" s="55"/>
      <c r="B113" s="55"/>
      <c r="C113" s="56"/>
      <c r="D113" s="56"/>
      <c r="E113" s="56"/>
      <c r="F113" s="56"/>
      <c r="G113" s="156"/>
      <c r="H113" s="156"/>
    </row>
    <row r="114" spans="1:8">
      <c r="A114" s="55"/>
      <c r="B114" s="55"/>
      <c r="C114" s="56"/>
      <c r="D114" s="56"/>
      <c r="E114" s="56"/>
      <c r="F114" s="56"/>
      <c r="G114" s="156"/>
      <c r="H114" s="156"/>
    </row>
    <row r="115" spans="1:8">
      <c r="A115" s="55"/>
      <c r="B115" s="55"/>
      <c r="C115" s="56"/>
      <c r="D115" s="56"/>
      <c r="E115" s="56"/>
      <c r="F115" s="56"/>
      <c r="G115" s="156"/>
      <c r="H115" s="156"/>
    </row>
    <row r="116" spans="1:8">
      <c r="A116" s="55"/>
      <c r="B116" s="55"/>
      <c r="C116" s="56"/>
      <c r="D116" s="56"/>
      <c r="E116" s="56"/>
      <c r="F116" s="56"/>
      <c r="G116" s="156"/>
      <c r="H116" s="156"/>
    </row>
    <row r="117" spans="1:8">
      <c r="A117" s="152" t="s">
        <v>123</v>
      </c>
      <c r="B117" s="145"/>
      <c r="C117" s="153" t="s">
        <v>135</v>
      </c>
      <c r="D117" s="58">
        <f>SUM(D118:D126)</f>
        <v>1061</v>
      </c>
      <c r="E117" s="146">
        <f t="shared" ref="E117:G117" si="13">SUM(E118:E126)</f>
        <v>1061</v>
      </c>
      <c r="F117" s="146">
        <f t="shared" ref="F117" si="14">SUM(F118:F126)</f>
        <v>4631.3400000000011</v>
      </c>
      <c r="G117" s="146">
        <f t="shared" si="13"/>
        <v>3570.34</v>
      </c>
      <c r="H117" s="146">
        <f t="shared" ref="H117:H126" si="15">+F117/E117*100</f>
        <v>436.50706880301613</v>
      </c>
    </row>
    <row r="118" spans="1:8">
      <c r="A118" s="41"/>
      <c r="B118" s="41">
        <v>611</v>
      </c>
      <c r="C118" s="46" t="s">
        <v>24</v>
      </c>
      <c r="D118" s="46">
        <v>780</v>
      </c>
      <c r="E118" s="47">
        <v>780</v>
      </c>
      <c r="F118" s="47">
        <v>3371.77</v>
      </c>
      <c r="G118" s="47">
        <f t="shared" ref="G118:G126" si="16">+F118-E118</f>
        <v>2591.77</v>
      </c>
      <c r="H118" s="47">
        <f t="shared" si="15"/>
        <v>432.27820512820517</v>
      </c>
    </row>
    <row r="119" spans="1:8">
      <c r="A119" s="41"/>
      <c r="B119" s="41">
        <v>612001</v>
      </c>
      <c r="C119" s="46" t="s">
        <v>193</v>
      </c>
      <c r="D119" s="46">
        <v>0</v>
      </c>
      <c r="E119" s="47">
        <v>0</v>
      </c>
      <c r="F119" s="47">
        <v>38.01</v>
      </c>
      <c r="G119" s="47">
        <f t="shared" si="16"/>
        <v>38.01</v>
      </c>
      <c r="H119" s="47" t="e">
        <f t="shared" si="15"/>
        <v>#DIV/0!</v>
      </c>
    </row>
    <row r="120" spans="1:8">
      <c r="A120" s="41"/>
      <c r="B120" s="41">
        <v>621</v>
      </c>
      <c r="C120" s="46" t="s">
        <v>26</v>
      </c>
      <c r="D120" s="46">
        <v>80</v>
      </c>
      <c r="E120" s="47">
        <v>80</v>
      </c>
      <c r="F120" s="47">
        <v>349.55</v>
      </c>
      <c r="G120" s="47">
        <f t="shared" si="16"/>
        <v>269.55</v>
      </c>
      <c r="H120" s="47">
        <f t="shared" si="15"/>
        <v>436.9375</v>
      </c>
    </row>
    <row r="121" spans="1:8">
      <c r="A121" s="41"/>
      <c r="B121" s="41">
        <v>625001</v>
      </c>
      <c r="C121" s="46" t="s">
        <v>27</v>
      </c>
      <c r="D121" s="46">
        <v>11</v>
      </c>
      <c r="E121" s="47">
        <v>11</v>
      </c>
      <c r="F121" s="47">
        <v>48.9</v>
      </c>
      <c r="G121" s="47">
        <f t="shared" si="16"/>
        <v>37.9</v>
      </c>
      <c r="H121" s="47">
        <f t="shared" si="15"/>
        <v>444.5454545454545</v>
      </c>
    </row>
    <row r="122" spans="1:8">
      <c r="A122" s="41"/>
      <c r="B122" s="41">
        <v>625002</v>
      </c>
      <c r="C122" s="46" t="s">
        <v>28</v>
      </c>
      <c r="D122" s="46">
        <v>110</v>
      </c>
      <c r="E122" s="47">
        <v>110</v>
      </c>
      <c r="F122" s="47">
        <v>489.33</v>
      </c>
      <c r="G122" s="47">
        <f t="shared" si="16"/>
        <v>379.33</v>
      </c>
      <c r="H122" s="47">
        <f t="shared" si="15"/>
        <v>444.84545454545457</v>
      </c>
    </row>
    <row r="123" spans="1:8">
      <c r="A123" s="41"/>
      <c r="B123" s="41">
        <v>625003</v>
      </c>
      <c r="C123" s="46" t="s">
        <v>29</v>
      </c>
      <c r="D123" s="46">
        <v>7</v>
      </c>
      <c r="E123" s="47">
        <v>7</v>
      </c>
      <c r="F123" s="47">
        <v>27.92</v>
      </c>
      <c r="G123" s="47">
        <f t="shared" si="16"/>
        <v>20.92</v>
      </c>
      <c r="H123" s="47">
        <f t="shared" si="15"/>
        <v>398.85714285714289</v>
      </c>
    </row>
    <row r="124" spans="1:8">
      <c r="A124" s="41"/>
      <c r="B124" s="41">
        <v>625004</v>
      </c>
      <c r="C124" s="46" t="s">
        <v>30</v>
      </c>
      <c r="D124" s="46">
        <v>25</v>
      </c>
      <c r="E124" s="47">
        <v>25</v>
      </c>
      <c r="F124" s="47">
        <v>104.89</v>
      </c>
      <c r="G124" s="47">
        <f t="shared" si="16"/>
        <v>79.89</v>
      </c>
      <c r="H124" s="47">
        <f t="shared" si="15"/>
        <v>419.56</v>
      </c>
    </row>
    <row r="125" spans="1:8">
      <c r="A125" s="41"/>
      <c r="B125" s="41">
        <v>625005</v>
      </c>
      <c r="C125" s="46" t="s">
        <v>31</v>
      </c>
      <c r="D125" s="46">
        <v>8</v>
      </c>
      <c r="E125" s="47">
        <v>8</v>
      </c>
      <c r="F125" s="47">
        <v>34.950000000000003</v>
      </c>
      <c r="G125" s="47">
        <f t="shared" si="16"/>
        <v>26.950000000000003</v>
      </c>
      <c r="H125" s="47">
        <f t="shared" si="15"/>
        <v>436.87500000000006</v>
      </c>
    </row>
    <row r="126" spans="1:8">
      <c r="A126" s="41"/>
      <c r="B126" s="41">
        <v>625007</v>
      </c>
      <c r="C126" s="46" t="s">
        <v>32</v>
      </c>
      <c r="D126" s="46">
        <v>40</v>
      </c>
      <c r="E126" s="47">
        <v>40</v>
      </c>
      <c r="F126" s="47">
        <v>166.02</v>
      </c>
      <c r="G126" s="47">
        <f t="shared" si="16"/>
        <v>126.02000000000001</v>
      </c>
      <c r="H126" s="47">
        <f t="shared" si="15"/>
        <v>415.05</v>
      </c>
    </row>
    <row r="127" spans="1:8">
      <c r="A127" s="154"/>
      <c r="B127" s="55"/>
      <c r="C127" s="56"/>
      <c r="D127" s="56"/>
      <c r="E127" s="56"/>
      <c r="F127" s="56"/>
      <c r="G127" s="56"/>
      <c r="H127" s="157"/>
    </row>
    <row r="128" spans="1:8">
      <c r="A128" s="152" t="s">
        <v>134</v>
      </c>
      <c r="B128" s="145"/>
      <c r="C128" s="153" t="s">
        <v>135</v>
      </c>
      <c r="D128" s="58">
        <f>SUM(D129:D137)</f>
        <v>198</v>
      </c>
      <c r="E128" s="146">
        <f t="shared" ref="E128:G128" si="17">SUM(E129:E137)</f>
        <v>198</v>
      </c>
      <c r="F128" s="146">
        <f t="shared" si="17"/>
        <v>817.12</v>
      </c>
      <c r="G128" s="146">
        <f t="shared" si="17"/>
        <v>619.11999999999989</v>
      </c>
      <c r="H128" s="146">
        <f t="shared" ref="H128:H137" si="18">+F128/E128*100</f>
        <v>412.68686868686871</v>
      </c>
    </row>
    <row r="129" spans="1:8">
      <c r="A129" s="41"/>
      <c r="B129" s="41">
        <v>611</v>
      </c>
      <c r="C129" s="46" t="s">
        <v>24</v>
      </c>
      <c r="D129" s="46">
        <v>140</v>
      </c>
      <c r="E129" s="47">
        <v>140</v>
      </c>
      <c r="F129" s="47">
        <v>594.96</v>
      </c>
      <c r="G129" s="47">
        <f t="shared" ref="G129:G137" si="19">+F129-E129</f>
        <v>454.96000000000004</v>
      </c>
      <c r="H129" s="47">
        <f t="shared" si="18"/>
        <v>424.97142857142859</v>
      </c>
    </row>
    <row r="130" spans="1:8">
      <c r="A130" s="41"/>
      <c r="B130" s="41">
        <v>612001</v>
      </c>
      <c r="C130" s="46" t="s">
        <v>193</v>
      </c>
      <c r="D130" s="46">
        <v>0</v>
      </c>
      <c r="E130" s="47">
        <v>0</v>
      </c>
      <c r="F130" s="47">
        <v>6.69</v>
      </c>
      <c r="G130" s="47">
        <f t="shared" si="19"/>
        <v>6.69</v>
      </c>
      <c r="H130" s="47" t="e">
        <f t="shared" si="18"/>
        <v>#DIV/0!</v>
      </c>
    </row>
    <row r="131" spans="1:8">
      <c r="A131" s="41"/>
      <c r="B131" s="41">
        <v>621</v>
      </c>
      <c r="C131" s="46" t="s">
        <v>26</v>
      </c>
      <c r="D131" s="46">
        <v>15</v>
      </c>
      <c r="E131" s="47">
        <v>15</v>
      </c>
      <c r="F131" s="47">
        <v>61.65</v>
      </c>
      <c r="G131" s="47">
        <f t="shared" si="19"/>
        <v>46.65</v>
      </c>
      <c r="H131" s="47">
        <f t="shared" si="18"/>
        <v>411.00000000000006</v>
      </c>
    </row>
    <row r="132" spans="1:8">
      <c r="A132" s="41"/>
      <c r="B132" s="41">
        <v>625001</v>
      </c>
      <c r="C132" s="46" t="s">
        <v>27</v>
      </c>
      <c r="D132" s="46">
        <v>3</v>
      </c>
      <c r="E132" s="47">
        <v>3</v>
      </c>
      <c r="F132" s="47">
        <v>8.6</v>
      </c>
      <c r="G132" s="47">
        <f t="shared" si="19"/>
        <v>5.6</v>
      </c>
      <c r="H132" s="47">
        <f t="shared" si="18"/>
        <v>286.66666666666669</v>
      </c>
    </row>
    <row r="133" spans="1:8">
      <c r="A133" s="41"/>
      <c r="B133" s="41">
        <v>625002</v>
      </c>
      <c r="C133" s="46" t="s">
        <v>28</v>
      </c>
      <c r="D133" s="46">
        <v>20</v>
      </c>
      <c r="E133" s="47">
        <v>20</v>
      </c>
      <c r="F133" s="47">
        <v>86.35</v>
      </c>
      <c r="G133" s="47">
        <f t="shared" si="19"/>
        <v>66.349999999999994</v>
      </c>
      <c r="H133" s="47">
        <f t="shared" si="18"/>
        <v>431.75</v>
      </c>
    </row>
    <row r="134" spans="1:8">
      <c r="A134" s="41"/>
      <c r="B134" s="41">
        <v>625003</v>
      </c>
      <c r="C134" s="46" t="s">
        <v>29</v>
      </c>
      <c r="D134" s="46">
        <v>2</v>
      </c>
      <c r="E134" s="47">
        <v>2</v>
      </c>
      <c r="F134" s="47">
        <v>4.93</v>
      </c>
      <c r="G134" s="47">
        <f t="shared" ref="G134" si="20">+F134-E134</f>
        <v>2.9299999999999997</v>
      </c>
      <c r="H134" s="47">
        <f t="shared" ref="H134" si="21">+F134/E134*100</f>
        <v>246.5</v>
      </c>
    </row>
    <row r="135" spans="1:8">
      <c r="A135" s="41"/>
      <c r="B135" s="41">
        <v>625004</v>
      </c>
      <c r="C135" s="46" t="s">
        <v>30</v>
      </c>
      <c r="D135" s="46">
        <v>6</v>
      </c>
      <c r="E135" s="47">
        <v>6</v>
      </c>
      <c r="F135" s="47">
        <v>18.47</v>
      </c>
      <c r="G135" s="47">
        <f t="shared" si="19"/>
        <v>12.469999999999999</v>
      </c>
      <c r="H135" s="47">
        <f t="shared" si="18"/>
        <v>307.83333333333331</v>
      </c>
    </row>
    <row r="136" spans="1:8">
      <c r="A136" s="41"/>
      <c r="B136" s="41">
        <v>625005</v>
      </c>
      <c r="C136" s="46" t="s">
        <v>31</v>
      </c>
      <c r="D136" s="46">
        <v>2</v>
      </c>
      <c r="E136" s="47">
        <v>2</v>
      </c>
      <c r="F136" s="47">
        <v>6.17</v>
      </c>
      <c r="G136" s="47">
        <f t="shared" si="19"/>
        <v>4.17</v>
      </c>
      <c r="H136" s="47">
        <f t="shared" si="18"/>
        <v>308.5</v>
      </c>
    </row>
    <row r="137" spans="1:8">
      <c r="A137" s="41"/>
      <c r="B137" s="41">
        <v>625007</v>
      </c>
      <c r="C137" s="46" t="s">
        <v>32</v>
      </c>
      <c r="D137" s="46">
        <v>10</v>
      </c>
      <c r="E137" s="47">
        <v>10</v>
      </c>
      <c r="F137" s="47">
        <v>29.3</v>
      </c>
      <c r="G137" s="47">
        <f t="shared" si="19"/>
        <v>19.3</v>
      </c>
      <c r="H137" s="47">
        <f t="shared" si="18"/>
        <v>293</v>
      </c>
    </row>
    <row r="138" spans="1:8">
      <c r="A138" s="55"/>
      <c r="B138" s="55"/>
      <c r="C138" s="56"/>
      <c r="D138" s="56"/>
      <c r="E138" s="56"/>
      <c r="F138" s="56"/>
      <c r="G138" s="156"/>
      <c r="H138" s="156"/>
    </row>
    <row r="139" spans="1:8">
      <c r="A139" s="55"/>
      <c r="B139" s="55"/>
      <c r="C139" s="56"/>
      <c r="D139" s="56"/>
      <c r="E139" s="56"/>
      <c r="F139" s="56"/>
      <c r="G139" s="156"/>
      <c r="H139" s="156"/>
    </row>
    <row r="140" spans="1:8">
      <c r="A140" s="55"/>
      <c r="B140" s="55"/>
      <c r="C140" s="56"/>
      <c r="D140" s="56"/>
      <c r="E140" s="56"/>
      <c r="F140" s="56"/>
      <c r="G140" s="156"/>
      <c r="H140" s="156"/>
    </row>
    <row r="141" spans="1:8">
      <c r="A141" s="55"/>
      <c r="B141" s="55"/>
      <c r="C141" s="56"/>
      <c r="D141" s="56"/>
      <c r="E141" s="56"/>
      <c r="F141" s="56"/>
      <c r="G141" s="156"/>
      <c r="H141" s="156"/>
    </row>
    <row r="142" spans="1:8">
      <c r="A142" s="55"/>
      <c r="B142" s="55"/>
      <c r="C142" s="56"/>
      <c r="D142" s="56"/>
      <c r="E142" s="56"/>
      <c r="F142" s="56"/>
      <c r="G142" s="156"/>
      <c r="H142" s="156"/>
    </row>
    <row r="143" spans="1:8">
      <c r="A143" s="55"/>
      <c r="B143" s="55"/>
      <c r="C143" s="56"/>
      <c r="D143" s="56"/>
      <c r="E143" s="56"/>
      <c r="F143" s="56"/>
      <c r="G143" s="156"/>
      <c r="H143" s="156"/>
    </row>
    <row r="144" spans="1:8">
      <c r="A144" s="55"/>
      <c r="B144" s="55"/>
      <c r="C144" s="56"/>
      <c r="D144" s="56"/>
      <c r="E144" s="56"/>
      <c r="F144" s="56"/>
      <c r="G144" s="156"/>
      <c r="H144" s="156"/>
    </row>
    <row r="145" spans="1:8">
      <c r="A145" s="55"/>
      <c r="B145" s="55"/>
      <c r="C145" s="56"/>
      <c r="D145" s="56"/>
      <c r="E145" s="56"/>
      <c r="F145" s="56"/>
      <c r="G145" s="156"/>
      <c r="H145" s="156"/>
    </row>
    <row r="146" spans="1:8">
      <c r="A146" s="55"/>
      <c r="B146" s="55"/>
      <c r="C146" s="56"/>
      <c r="D146" s="56"/>
      <c r="E146" s="56"/>
      <c r="F146" s="56"/>
      <c r="G146" s="156"/>
      <c r="H146" s="156"/>
    </row>
    <row r="147" spans="1:8">
      <c r="A147" s="55"/>
      <c r="B147" s="55"/>
      <c r="C147" s="56"/>
      <c r="D147" s="56"/>
      <c r="E147" s="56"/>
      <c r="F147" s="56"/>
      <c r="G147" s="156"/>
      <c r="H147" s="156"/>
    </row>
    <row r="148" spans="1:8">
      <c r="A148" s="55"/>
      <c r="B148" s="55"/>
      <c r="C148" s="56"/>
      <c r="D148" s="56"/>
      <c r="E148" s="56"/>
      <c r="F148" s="56"/>
      <c r="G148" s="156"/>
      <c r="H148" s="156"/>
    </row>
    <row r="149" spans="1:8">
      <c r="A149" s="55"/>
      <c r="B149" s="55"/>
      <c r="C149" s="56"/>
      <c r="D149" s="56"/>
      <c r="E149" s="56"/>
      <c r="F149" s="56"/>
      <c r="G149" s="156"/>
      <c r="H149" s="156"/>
    </row>
    <row r="150" spans="1:8">
      <c r="A150" s="55"/>
      <c r="B150" s="55"/>
      <c r="C150" s="56"/>
      <c r="D150" s="56"/>
      <c r="E150" s="56"/>
      <c r="F150" s="56"/>
      <c r="G150" s="156"/>
      <c r="H150" s="156"/>
    </row>
    <row r="151" spans="1:8">
      <c r="A151" s="55"/>
      <c r="B151" s="55"/>
      <c r="C151" s="56"/>
      <c r="D151" s="56"/>
      <c r="E151" s="56"/>
      <c r="F151" s="56"/>
      <c r="G151" s="156"/>
      <c r="H151" s="156"/>
    </row>
    <row r="152" spans="1:8">
      <c r="A152" s="55"/>
      <c r="B152" s="55"/>
      <c r="C152" s="56"/>
      <c r="D152" s="56"/>
      <c r="E152" s="56"/>
      <c r="F152" s="56"/>
      <c r="G152" s="156"/>
      <c r="H152" s="156"/>
    </row>
    <row r="153" spans="1:8">
      <c r="A153" s="55"/>
      <c r="B153" s="55"/>
      <c r="C153" s="56"/>
      <c r="D153" s="56"/>
      <c r="E153" s="56"/>
      <c r="F153" s="56"/>
      <c r="G153" s="156"/>
      <c r="H153" s="156"/>
    </row>
    <row r="154" spans="1:8">
      <c r="A154" s="55"/>
      <c r="B154" s="55"/>
      <c r="C154" s="56"/>
      <c r="D154" s="56"/>
      <c r="E154" s="56"/>
      <c r="F154" s="56"/>
      <c r="G154" s="156"/>
      <c r="H154" s="156"/>
    </row>
    <row r="155" spans="1:8">
      <c r="A155" s="55"/>
      <c r="B155" s="55"/>
      <c r="C155" s="56"/>
      <c r="D155" s="56"/>
      <c r="E155" s="56"/>
      <c r="F155" s="56"/>
      <c r="G155" s="156"/>
      <c r="H155" s="156"/>
    </row>
    <row r="156" spans="1:8">
      <c r="A156" s="55"/>
      <c r="B156" s="55"/>
      <c r="C156" s="56"/>
      <c r="D156" s="56"/>
      <c r="E156" s="56"/>
      <c r="F156" s="56"/>
      <c r="G156" s="156"/>
      <c r="H156" s="156"/>
    </row>
    <row r="157" spans="1:8">
      <c r="A157" s="55"/>
      <c r="B157" s="55"/>
      <c r="C157" s="56"/>
      <c r="D157" s="56"/>
      <c r="E157" s="56"/>
      <c r="F157" s="56"/>
      <c r="G157" s="156"/>
      <c r="H157" s="156"/>
    </row>
    <row r="158" spans="1:8">
      <c r="A158" s="55"/>
      <c r="B158" s="55"/>
      <c r="C158" s="56"/>
      <c r="D158" s="56"/>
      <c r="E158" s="56"/>
      <c r="F158" s="56"/>
      <c r="G158" s="156"/>
      <c r="H158" s="156"/>
    </row>
    <row r="159" spans="1:8">
      <c r="A159" s="55"/>
      <c r="B159" s="55"/>
      <c r="C159" s="56"/>
      <c r="D159" s="56"/>
      <c r="E159" s="56"/>
      <c r="F159" s="56"/>
      <c r="G159" s="156"/>
      <c r="H159" s="156"/>
    </row>
    <row r="160" spans="1:8">
      <c r="A160" s="55"/>
      <c r="B160" s="55"/>
      <c r="C160" s="56"/>
      <c r="D160" s="56"/>
      <c r="E160" s="56"/>
      <c r="F160" s="56"/>
      <c r="G160" s="156"/>
      <c r="H160" s="156"/>
    </row>
    <row r="161" spans="1:8">
      <c r="A161" s="55"/>
      <c r="B161" s="55"/>
      <c r="C161" s="56"/>
      <c r="D161" s="56"/>
      <c r="E161" s="56"/>
      <c r="F161" s="56"/>
      <c r="G161" s="156"/>
      <c r="H161" s="156"/>
    </row>
    <row r="162" spans="1:8">
      <c r="A162" s="55"/>
      <c r="B162" s="55"/>
      <c r="C162" s="56"/>
      <c r="D162" s="56"/>
      <c r="E162" s="56"/>
      <c r="F162" s="56"/>
      <c r="G162" s="156"/>
      <c r="H162" s="156"/>
    </row>
    <row r="163" spans="1:8">
      <c r="A163" s="55"/>
      <c r="B163" s="55"/>
      <c r="C163" s="56"/>
      <c r="D163" s="56"/>
      <c r="E163" s="56"/>
      <c r="F163" s="56"/>
      <c r="G163" s="156"/>
      <c r="H163" s="156"/>
    </row>
    <row r="164" spans="1:8">
      <c r="A164" s="55"/>
      <c r="B164" s="55"/>
      <c r="C164" s="56"/>
      <c r="D164" s="56"/>
      <c r="E164" s="56"/>
      <c r="F164" s="56"/>
      <c r="G164" s="156"/>
      <c r="H164" s="156"/>
    </row>
    <row r="165" spans="1:8">
      <c r="A165" s="55"/>
      <c r="B165" s="55"/>
      <c r="C165" s="56"/>
      <c r="D165" s="56"/>
      <c r="E165" s="56"/>
      <c r="F165" s="56"/>
      <c r="G165" s="156"/>
      <c r="H165" s="156"/>
    </row>
    <row r="166" spans="1:8">
      <c r="A166" s="55"/>
      <c r="B166" s="55"/>
      <c r="C166" s="56"/>
      <c r="D166" s="56"/>
      <c r="E166" s="56"/>
      <c r="F166" s="56"/>
      <c r="G166" s="156"/>
      <c r="H166" s="156"/>
    </row>
    <row r="167" spans="1:8">
      <c r="A167" s="55"/>
      <c r="B167" s="55"/>
      <c r="C167" s="56"/>
      <c r="D167" s="56"/>
      <c r="E167" s="56"/>
      <c r="F167" s="56"/>
      <c r="G167" s="156"/>
      <c r="H167" s="156"/>
    </row>
    <row r="168" spans="1:8">
      <c r="A168" s="152">
        <v>41</v>
      </c>
      <c r="B168" s="145" t="s">
        <v>23</v>
      </c>
      <c r="C168" s="58" t="s">
        <v>136</v>
      </c>
      <c r="D168" s="58">
        <f>SUM(D169:D220)</f>
        <v>53797</v>
      </c>
      <c r="E168" s="146">
        <f>SUM(E169:E220)</f>
        <v>53797</v>
      </c>
      <c r="F168" s="146">
        <f>SUM(F169:F220)</f>
        <v>38329.709999999985</v>
      </c>
      <c r="G168" s="58">
        <f>SUM(G169:G220)</f>
        <v>-15467.29</v>
      </c>
      <c r="H168" s="146">
        <f t="shared" ref="H168:H220" si="22">+F168/E168*100</f>
        <v>71.248787107087736</v>
      </c>
    </row>
    <row r="169" spans="1:8">
      <c r="A169" s="41"/>
      <c r="B169" s="41">
        <v>611</v>
      </c>
      <c r="C169" s="46" t="s">
        <v>24</v>
      </c>
      <c r="D169" s="46">
        <v>23000</v>
      </c>
      <c r="E169" s="47">
        <v>23000</v>
      </c>
      <c r="F169" s="47">
        <v>18486.78</v>
      </c>
      <c r="G169" s="47">
        <f t="shared" ref="G169:G220" si="23">+F169-E169</f>
        <v>-4513.2200000000012</v>
      </c>
      <c r="H169" s="47">
        <f t="shared" si="22"/>
        <v>80.377304347826083</v>
      </c>
    </row>
    <row r="170" spans="1:8">
      <c r="A170" s="41"/>
      <c r="B170" s="150">
        <v>612001</v>
      </c>
      <c r="C170" s="46" t="s">
        <v>25</v>
      </c>
      <c r="D170" s="46">
        <v>0</v>
      </c>
      <c r="E170" s="47">
        <v>0</v>
      </c>
      <c r="F170" s="47">
        <v>704.28</v>
      </c>
      <c r="G170" s="47">
        <f t="shared" si="23"/>
        <v>704.28</v>
      </c>
      <c r="H170" s="47" t="e">
        <f t="shared" si="22"/>
        <v>#DIV/0!</v>
      </c>
    </row>
    <row r="171" spans="1:8">
      <c r="A171" s="41"/>
      <c r="B171" s="41">
        <v>621</v>
      </c>
      <c r="C171" s="46" t="s">
        <v>26</v>
      </c>
      <c r="D171" s="46">
        <v>2280</v>
      </c>
      <c r="E171" s="47">
        <v>2280</v>
      </c>
      <c r="F171" s="47">
        <v>1925.67</v>
      </c>
      <c r="G171" s="47">
        <f t="shared" si="23"/>
        <v>-354.32999999999993</v>
      </c>
      <c r="H171" s="47">
        <f t="shared" si="22"/>
        <v>84.4592105263158</v>
      </c>
    </row>
    <row r="172" spans="1:8">
      <c r="A172" s="41"/>
      <c r="B172" s="41">
        <v>625001</v>
      </c>
      <c r="C172" s="46" t="s">
        <v>27</v>
      </c>
      <c r="D172" s="46">
        <v>320</v>
      </c>
      <c r="E172" s="47">
        <v>320</v>
      </c>
      <c r="F172" s="47">
        <v>261.57</v>
      </c>
      <c r="G172" s="47">
        <f t="shared" si="23"/>
        <v>-58.430000000000007</v>
      </c>
      <c r="H172" s="47">
        <f t="shared" si="22"/>
        <v>81.740624999999994</v>
      </c>
    </row>
    <row r="173" spans="1:8">
      <c r="A173" s="41"/>
      <c r="B173" s="41">
        <v>625002</v>
      </c>
      <c r="C173" s="46" t="s">
        <v>28</v>
      </c>
      <c r="D173" s="46">
        <v>3200</v>
      </c>
      <c r="E173" s="47">
        <v>3200</v>
      </c>
      <c r="F173" s="47">
        <v>2701.1</v>
      </c>
      <c r="G173" s="47">
        <f t="shared" si="23"/>
        <v>-498.90000000000009</v>
      </c>
      <c r="H173" s="47">
        <f t="shared" si="22"/>
        <v>84.409374999999997</v>
      </c>
    </row>
    <row r="174" spans="1:8">
      <c r="A174" s="41"/>
      <c r="B174" s="41">
        <v>625003</v>
      </c>
      <c r="C174" s="46" t="s">
        <v>29</v>
      </c>
      <c r="D174" s="46">
        <v>185</v>
      </c>
      <c r="E174" s="47">
        <v>185</v>
      </c>
      <c r="F174" s="47">
        <v>154.32</v>
      </c>
      <c r="G174" s="47">
        <f t="shared" si="23"/>
        <v>-30.680000000000007</v>
      </c>
      <c r="H174" s="47">
        <f t="shared" si="22"/>
        <v>83.416216216216213</v>
      </c>
    </row>
    <row r="175" spans="1:8">
      <c r="A175" s="41"/>
      <c r="B175" s="41">
        <v>625004</v>
      </c>
      <c r="C175" s="46" t="s">
        <v>30</v>
      </c>
      <c r="D175" s="46">
        <v>684</v>
      </c>
      <c r="E175" s="47">
        <v>684</v>
      </c>
      <c r="F175" s="47">
        <v>569.19000000000005</v>
      </c>
      <c r="G175" s="47">
        <f t="shared" si="23"/>
        <v>-114.80999999999995</v>
      </c>
      <c r="H175" s="47">
        <f t="shared" si="22"/>
        <v>83.214912280701753</v>
      </c>
    </row>
    <row r="176" spans="1:8">
      <c r="A176" s="41"/>
      <c r="B176" s="41">
        <v>625005</v>
      </c>
      <c r="C176" s="46" t="s">
        <v>31</v>
      </c>
      <c r="D176" s="46">
        <v>228</v>
      </c>
      <c r="E176" s="47">
        <v>228</v>
      </c>
      <c r="F176" s="47">
        <v>186.92</v>
      </c>
      <c r="G176" s="47">
        <f t="shared" si="23"/>
        <v>-41.080000000000013</v>
      </c>
      <c r="H176" s="47">
        <f t="shared" si="22"/>
        <v>81.982456140350862</v>
      </c>
    </row>
    <row r="177" spans="1:8">
      <c r="A177" s="41"/>
      <c r="B177" s="41">
        <v>625007</v>
      </c>
      <c r="C177" s="46" t="s">
        <v>32</v>
      </c>
      <c r="D177" s="46">
        <v>1090</v>
      </c>
      <c r="E177" s="47">
        <v>1090</v>
      </c>
      <c r="F177" s="47">
        <v>916.52</v>
      </c>
      <c r="G177" s="47">
        <f t="shared" si="23"/>
        <v>-173.48000000000002</v>
      </c>
      <c r="H177" s="47">
        <f t="shared" si="22"/>
        <v>84.084403669724779</v>
      </c>
    </row>
    <row r="178" spans="1:8">
      <c r="A178" s="41"/>
      <c r="B178" s="41">
        <v>631001</v>
      </c>
      <c r="C178" s="46" t="s">
        <v>33</v>
      </c>
      <c r="D178" s="46">
        <v>50</v>
      </c>
      <c r="E178" s="47">
        <v>50</v>
      </c>
      <c r="F178" s="47">
        <v>0</v>
      </c>
      <c r="G178" s="47">
        <f t="shared" si="23"/>
        <v>-50</v>
      </c>
      <c r="H178" s="47">
        <f t="shared" si="22"/>
        <v>0</v>
      </c>
    </row>
    <row r="179" spans="1:8">
      <c r="A179" s="41"/>
      <c r="B179" s="41">
        <v>632001</v>
      </c>
      <c r="C179" s="46" t="s">
        <v>34</v>
      </c>
      <c r="D179" s="158">
        <v>1500</v>
      </c>
      <c r="E179" s="159">
        <v>1500</v>
      </c>
      <c r="F179" s="159">
        <v>0</v>
      </c>
      <c r="G179" s="47">
        <f t="shared" si="23"/>
        <v>-1500</v>
      </c>
      <c r="H179" s="47">
        <f t="shared" si="22"/>
        <v>0</v>
      </c>
    </row>
    <row r="180" spans="1:8">
      <c r="A180" s="41"/>
      <c r="B180" s="41">
        <v>632002</v>
      </c>
      <c r="C180" s="46" t="s">
        <v>35</v>
      </c>
      <c r="D180" s="46">
        <v>30</v>
      </c>
      <c r="E180" s="47">
        <v>30</v>
      </c>
      <c r="F180" s="47">
        <v>26.72</v>
      </c>
      <c r="G180" s="47">
        <f t="shared" si="23"/>
        <v>-3.2800000000000011</v>
      </c>
      <c r="H180" s="47">
        <f t="shared" si="22"/>
        <v>89.066666666666663</v>
      </c>
    </row>
    <row r="181" spans="1:8">
      <c r="A181" s="41"/>
      <c r="B181" s="41">
        <v>632003</v>
      </c>
      <c r="C181" s="46" t="s">
        <v>36</v>
      </c>
      <c r="D181" s="46">
        <v>700</v>
      </c>
      <c r="E181" s="47">
        <v>700</v>
      </c>
      <c r="F181" s="47">
        <v>232.1</v>
      </c>
      <c r="G181" s="47">
        <f t="shared" si="23"/>
        <v>-467.9</v>
      </c>
      <c r="H181" s="47">
        <f t="shared" si="22"/>
        <v>33.157142857142858</v>
      </c>
    </row>
    <row r="182" spans="1:8">
      <c r="A182" s="41"/>
      <c r="B182" s="41">
        <v>632003</v>
      </c>
      <c r="C182" s="46" t="s">
        <v>194</v>
      </c>
      <c r="D182" s="46">
        <v>200</v>
      </c>
      <c r="E182" s="47">
        <v>200</v>
      </c>
      <c r="F182" s="47">
        <v>162.81</v>
      </c>
      <c r="G182" s="47">
        <f t="shared" si="23"/>
        <v>-37.19</v>
      </c>
      <c r="H182" s="47">
        <f t="shared" si="22"/>
        <v>81.405000000000001</v>
      </c>
    </row>
    <row r="183" spans="1:8">
      <c r="A183" s="41"/>
      <c r="B183" s="41">
        <v>632003</v>
      </c>
      <c r="C183" s="46" t="s">
        <v>195</v>
      </c>
      <c r="D183" s="46">
        <v>250</v>
      </c>
      <c r="E183" s="47">
        <v>250</v>
      </c>
      <c r="F183" s="47">
        <v>40.25</v>
      </c>
      <c r="G183" s="47">
        <f t="shared" si="23"/>
        <v>-209.75</v>
      </c>
      <c r="H183" s="47">
        <f t="shared" si="22"/>
        <v>16.100000000000001</v>
      </c>
    </row>
    <row r="184" spans="1:8">
      <c r="A184" s="41"/>
      <c r="B184" s="41">
        <v>632003</v>
      </c>
      <c r="C184" s="46" t="s">
        <v>196</v>
      </c>
      <c r="D184" s="46">
        <v>250</v>
      </c>
      <c r="E184" s="47">
        <v>250</v>
      </c>
      <c r="F184" s="47">
        <v>127</v>
      </c>
      <c r="G184" s="47">
        <f t="shared" si="23"/>
        <v>-123</v>
      </c>
      <c r="H184" s="47">
        <f t="shared" si="22"/>
        <v>50.8</v>
      </c>
    </row>
    <row r="185" spans="1:8">
      <c r="A185" s="41"/>
      <c r="B185" s="41">
        <v>633001</v>
      </c>
      <c r="C185" s="46" t="s">
        <v>37</v>
      </c>
      <c r="D185" s="46">
        <v>150</v>
      </c>
      <c r="E185" s="47">
        <v>150</v>
      </c>
      <c r="F185" s="47">
        <v>0</v>
      </c>
      <c r="G185" s="47">
        <f t="shared" si="23"/>
        <v>-150</v>
      </c>
      <c r="H185" s="47">
        <f t="shared" si="22"/>
        <v>0</v>
      </c>
    </row>
    <row r="186" spans="1:8">
      <c r="A186" s="41"/>
      <c r="B186" s="41">
        <v>633002</v>
      </c>
      <c r="C186" s="46" t="s">
        <v>130</v>
      </c>
      <c r="D186" s="46">
        <v>500</v>
      </c>
      <c r="E186" s="47">
        <v>500</v>
      </c>
      <c r="F186" s="47">
        <v>588</v>
      </c>
      <c r="G186" s="47">
        <f t="shared" si="23"/>
        <v>88</v>
      </c>
      <c r="H186" s="47">
        <f t="shared" si="22"/>
        <v>117.6</v>
      </c>
    </row>
    <row r="187" spans="1:8">
      <c r="A187" s="41"/>
      <c r="B187" s="41">
        <v>633006</v>
      </c>
      <c r="C187" s="46" t="s">
        <v>38</v>
      </c>
      <c r="D187" s="46">
        <v>1500</v>
      </c>
      <c r="E187" s="47">
        <v>1500</v>
      </c>
      <c r="F187" s="47">
        <v>1309.4100000000001</v>
      </c>
      <c r="G187" s="47">
        <f t="shared" si="23"/>
        <v>-190.58999999999992</v>
      </c>
      <c r="H187" s="47">
        <f t="shared" si="22"/>
        <v>87.294000000000011</v>
      </c>
    </row>
    <row r="188" spans="1:8">
      <c r="A188" s="41"/>
      <c r="B188" s="41">
        <v>633009</v>
      </c>
      <c r="C188" s="46" t="s">
        <v>39</v>
      </c>
      <c r="D188" s="46">
        <v>300</v>
      </c>
      <c r="E188" s="47">
        <v>300</v>
      </c>
      <c r="F188" s="47">
        <v>184.89</v>
      </c>
      <c r="G188" s="47">
        <f t="shared" si="23"/>
        <v>-115.11000000000001</v>
      </c>
      <c r="H188" s="47">
        <f t="shared" si="22"/>
        <v>61.629999999999995</v>
      </c>
    </row>
    <row r="189" spans="1:8">
      <c r="A189" s="41"/>
      <c r="B189" s="41">
        <v>633010</v>
      </c>
      <c r="C189" s="46" t="s">
        <v>40</v>
      </c>
      <c r="D189" s="46">
        <v>50</v>
      </c>
      <c r="E189" s="47">
        <v>50</v>
      </c>
      <c r="F189" s="47">
        <v>18.5</v>
      </c>
      <c r="G189" s="47">
        <f t="shared" si="23"/>
        <v>-31.5</v>
      </c>
      <c r="H189" s="47">
        <f t="shared" si="22"/>
        <v>37</v>
      </c>
    </row>
    <row r="190" spans="1:8">
      <c r="A190" s="41"/>
      <c r="B190" s="41">
        <v>633013</v>
      </c>
      <c r="C190" s="46" t="s">
        <v>144</v>
      </c>
      <c r="D190" s="46">
        <v>200</v>
      </c>
      <c r="E190" s="47">
        <v>200</v>
      </c>
      <c r="F190" s="47">
        <v>0</v>
      </c>
      <c r="G190" s="47">
        <f t="shared" si="23"/>
        <v>-200</v>
      </c>
      <c r="H190" s="47">
        <f t="shared" si="22"/>
        <v>0</v>
      </c>
    </row>
    <row r="191" spans="1:8">
      <c r="A191" s="41"/>
      <c r="B191" s="41">
        <v>633015</v>
      </c>
      <c r="C191" s="46" t="s">
        <v>41</v>
      </c>
      <c r="D191" s="46">
        <v>1500</v>
      </c>
      <c r="E191" s="47">
        <v>1500</v>
      </c>
      <c r="F191" s="47">
        <v>350</v>
      </c>
      <c r="G191" s="47">
        <f t="shared" si="23"/>
        <v>-1150</v>
      </c>
      <c r="H191" s="47">
        <f t="shared" si="22"/>
        <v>23.333333333333332</v>
      </c>
    </row>
    <row r="192" spans="1:8">
      <c r="A192" s="41"/>
      <c r="B192" s="41">
        <v>633016</v>
      </c>
      <c r="C192" s="46" t="s">
        <v>42</v>
      </c>
      <c r="D192" s="46">
        <v>500</v>
      </c>
      <c r="E192" s="47">
        <v>500</v>
      </c>
      <c r="F192" s="47">
        <v>286.23</v>
      </c>
      <c r="G192" s="47">
        <f t="shared" si="23"/>
        <v>-213.76999999999998</v>
      </c>
      <c r="H192" s="47">
        <f t="shared" si="22"/>
        <v>57.246000000000009</v>
      </c>
    </row>
    <row r="193" spans="1:8">
      <c r="A193" s="41"/>
      <c r="B193" s="41">
        <v>634001</v>
      </c>
      <c r="C193" s="46" t="s">
        <v>45</v>
      </c>
      <c r="D193" s="46">
        <v>1000</v>
      </c>
      <c r="E193" s="47">
        <v>1000</v>
      </c>
      <c r="F193" s="47">
        <v>374.79</v>
      </c>
      <c r="G193" s="47">
        <f t="shared" si="23"/>
        <v>-625.21</v>
      </c>
      <c r="H193" s="47">
        <f t="shared" si="22"/>
        <v>37.478999999999999</v>
      </c>
    </row>
    <row r="194" spans="1:8">
      <c r="A194" s="41"/>
      <c r="B194" s="41">
        <v>634002</v>
      </c>
      <c r="C194" s="46" t="s">
        <v>46</v>
      </c>
      <c r="D194" s="46">
        <v>500</v>
      </c>
      <c r="E194" s="47">
        <v>500</v>
      </c>
      <c r="F194" s="47">
        <v>112</v>
      </c>
      <c r="G194" s="47">
        <f t="shared" si="23"/>
        <v>-388</v>
      </c>
      <c r="H194" s="47">
        <f t="shared" si="22"/>
        <v>22.400000000000002</v>
      </c>
    </row>
    <row r="195" spans="1:8">
      <c r="A195" s="41"/>
      <c r="B195" s="41">
        <v>634003</v>
      </c>
      <c r="C195" s="46" t="s">
        <v>43</v>
      </c>
      <c r="D195" s="46">
        <v>150</v>
      </c>
      <c r="E195" s="47">
        <v>150</v>
      </c>
      <c r="F195" s="47">
        <v>119.55</v>
      </c>
      <c r="G195" s="47">
        <f t="shared" si="23"/>
        <v>-30.450000000000003</v>
      </c>
      <c r="H195" s="47">
        <f t="shared" si="22"/>
        <v>79.699999999999989</v>
      </c>
    </row>
    <row r="196" spans="1:8">
      <c r="A196" s="41"/>
      <c r="B196" s="41">
        <v>634005</v>
      </c>
      <c r="C196" s="46" t="s">
        <v>44</v>
      </c>
      <c r="D196" s="46">
        <v>50</v>
      </c>
      <c r="E196" s="47">
        <v>50</v>
      </c>
      <c r="F196" s="47">
        <v>0</v>
      </c>
      <c r="G196" s="47">
        <f t="shared" si="23"/>
        <v>-50</v>
      </c>
      <c r="H196" s="47">
        <f t="shared" si="22"/>
        <v>0</v>
      </c>
    </row>
    <row r="197" spans="1:8">
      <c r="A197" s="41"/>
      <c r="B197" s="41">
        <v>635002</v>
      </c>
      <c r="C197" s="46" t="s">
        <v>47</v>
      </c>
      <c r="D197" s="46">
        <v>100</v>
      </c>
      <c r="E197" s="47">
        <v>100</v>
      </c>
      <c r="F197" s="47">
        <v>0</v>
      </c>
      <c r="G197" s="47">
        <f t="shared" si="23"/>
        <v>-100</v>
      </c>
      <c r="H197" s="47">
        <f t="shared" si="22"/>
        <v>0</v>
      </c>
    </row>
    <row r="198" spans="1:8">
      <c r="A198" s="41"/>
      <c r="B198" s="41">
        <v>635004</v>
      </c>
      <c r="C198" s="46" t="s">
        <v>137</v>
      </c>
      <c r="D198" s="46">
        <v>0</v>
      </c>
      <c r="E198" s="47">
        <v>0</v>
      </c>
      <c r="F198" s="47">
        <v>0</v>
      </c>
      <c r="G198" s="47">
        <f t="shared" si="23"/>
        <v>0</v>
      </c>
      <c r="H198" s="47" t="e">
        <f t="shared" si="22"/>
        <v>#DIV/0!</v>
      </c>
    </row>
    <row r="199" spans="1:8">
      <c r="A199" s="41"/>
      <c r="B199" s="41">
        <v>635005</v>
      </c>
      <c r="C199" s="46" t="s">
        <v>138</v>
      </c>
      <c r="D199" s="46">
        <v>50</v>
      </c>
      <c r="E199" s="47">
        <v>50</v>
      </c>
      <c r="F199" s="47">
        <v>0</v>
      </c>
      <c r="G199" s="47">
        <f t="shared" si="23"/>
        <v>-50</v>
      </c>
      <c r="H199" s="47">
        <f t="shared" si="22"/>
        <v>0</v>
      </c>
    </row>
    <row r="200" spans="1:8">
      <c r="A200" s="41"/>
      <c r="B200" s="41">
        <v>635006</v>
      </c>
      <c r="C200" s="46" t="s">
        <v>75</v>
      </c>
      <c r="D200" s="46">
        <v>1500</v>
      </c>
      <c r="E200" s="47">
        <v>1500</v>
      </c>
      <c r="F200" s="47">
        <v>1127.54</v>
      </c>
      <c r="G200" s="47">
        <f t="shared" si="23"/>
        <v>-372.46000000000004</v>
      </c>
      <c r="H200" s="47">
        <f t="shared" si="22"/>
        <v>75.169333333333327</v>
      </c>
    </row>
    <row r="201" spans="1:8">
      <c r="A201" s="41"/>
      <c r="B201" s="41">
        <v>635007</v>
      </c>
      <c r="C201" s="46" t="s">
        <v>111</v>
      </c>
      <c r="D201" s="46">
        <v>0</v>
      </c>
      <c r="E201" s="47">
        <v>0</v>
      </c>
      <c r="F201" s="47">
        <v>18.600000000000001</v>
      </c>
      <c r="G201" s="47">
        <f t="shared" si="23"/>
        <v>18.600000000000001</v>
      </c>
      <c r="H201" s="47" t="e">
        <f t="shared" si="22"/>
        <v>#DIV/0!</v>
      </c>
    </row>
    <row r="202" spans="1:8">
      <c r="A202" s="41"/>
      <c r="B202" s="41">
        <v>637001</v>
      </c>
      <c r="C202" s="46" t="s">
        <v>48</v>
      </c>
      <c r="D202" s="46">
        <v>150</v>
      </c>
      <c r="E202" s="47">
        <v>150</v>
      </c>
      <c r="F202" s="47">
        <v>60</v>
      </c>
      <c r="G202" s="47">
        <f t="shared" si="23"/>
        <v>-90</v>
      </c>
      <c r="H202" s="47">
        <f t="shared" si="22"/>
        <v>40</v>
      </c>
    </row>
    <row r="203" spans="1:8">
      <c r="A203" s="41"/>
      <c r="B203" s="41">
        <v>637002</v>
      </c>
      <c r="C203" s="46" t="s">
        <v>49</v>
      </c>
      <c r="D203" s="46">
        <v>500</v>
      </c>
      <c r="E203" s="226">
        <v>500</v>
      </c>
      <c r="F203" s="47">
        <v>547.74</v>
      </c>
      <c r="G203" s="47">
        <f t="shared" si="23"/>
        <v>47.740000000000009</v>
      </c>
      <c r="H203" s="47">
        <f t="shared" si="22"/>
        <v>109.548</v>
      </c>
    </row>
    <row r="204" spans="1:8">
      <c r="A204" s="41"/>
      <c r="B204" s="41">
        <v>637003</v>
      </c>
      <c r="C204" s="46" t="s">
        <v>50</v>
      </c>
      <c r="D204" s="46">
        <v>1000</v>
      </c>
      <c r="E204" s="47">
        <v>1000</v>
      </c>
      <c r="F204" s="47">
        <v>241.96</v>
      </c>
      <c r="G204" s="47">
        <f t="shared" si="23"/>
        <v>-758.04</v>
      </c>
      <c r="H204" s="47">
        <f t="shared" si="22"/>
        <v>24.196000000000002</v>
      </c>
    </row>
    <row r="205" spans="1:8">
      <c r="A205" s="41"/>
      <c r="B205" s="41">
        <v>637004</v>
      </c>
      <c r="C205" s="46" t="s">
        <v>51</v>
      </c>
      <c r="D205" s="46">
        <v>1700</v>
      </c>
      <c r="E205" s="47">
        <v>1700</v>
      </c>
      <c r="F205" s="47">
        <v>1513.74</v>
      </c>
      <c r="G205" s="47">
        <f t="shared" si="23"/>
        <v>-186.26</v>
      </c>
      <c r="H205" s="47">
        <f t="shared" si="22"/>
        <v>89.043529411764709</v>
      </c>
    </row>
    <row r="206" spans="1:8">
      <c r="A206" s="41"/>
      <c r="B206" s="41">
        <v>637005</v>
      </c>
      <c r="C206" s="46" t="s">
        <v>52</v>
      </c>
      <c r="D206" s="46">
        <v>2700</v>
      </c>
      <c r="E206" s="47">
        <v>2700</v>
      </c>
      <c r="F206" s="47">
        <v>1451.3</v>
      </c>
      <c r="G206" s="47">
        <f t="shared" si="23"/>
        <v>-1248.7</v>
      </c>
      <c r="H206" s="47">
        <f t="shared" si="22"/>
        <v>53.751851851851853</v>
      </c>
    </row>
    <row r="207" spans="1:8">
      <c r="A207" s="41"/>
      <c r="B207" s="41">
        <v>637009</v>
      </c>
      <c r="C207" s="46" t="s">
        <v>53</v>
      </c>
      <c r="D207" s="46">
        <v>50</v>
      </c>
      <c r="E207" s="47">
        <v>50</v>
      </c>
      <c r="F207" s="47">
        <v>0</v>
      </c>
      <c r="G207" s="47">
        <f t="shared" si="23"/>
        <v>-50</v>
      </c>
      <c r="H207" s="47">
        <f t="shared" si="22"/>
        <v>0</v>
      </c>
    </row>
    <row r="208" spans="1:8">
      <c r="A208" s="41"/>
      <c r="B208" s="41">
        <v>637011</v>
      </c>
      <c r="C208" s="46" t="s">
        <v>54</v>
      </c>
      <c r="D208" s="46">
        <v>200</v>
      </c>
      <c r="E208" s="226">
        <v>200</v>
      </c>
      <c r="F208" s="47">
        <v>259.74</v>
      </c>
      <c r="G208" s="47">
        <f t="shared" si="23"/>
        <v>59.740000000000009</v>
      </c>
      <c r="H208" s="47">
        <f t="shared" si="22"/>
        <v>129.87</v>
      </c>
    </row>
    <row r="209" spans="1:8">
      <c r="A209" s="41"/>
      <c r="B209" s="41">
        <v>637012</v>
      </c>
      <c r="C209" s="46" t="s">
        <v>148</v>
      </c>
      <c r="D209" s="46">
        <v>10</v>
      </c>
      <c r="E209" s="47">
        <v>10</v>
      </c>
      <c r="F209" s="47">
        <v>0</v>
      </c>
      <c r="G209" s="47">
        <f t="shared" si="23"/>
        <v>-10</v>
      </c>
      <c r="H209" s="47">
        <f t="shared" si="22"/>
        <v>0</v>
      </c>
    </row>
    <row r="210" spans="1:8">
      <c r="A210" s="41"/>
      <c r="B210" s="41">
        <v>637014</v>
      </c>
      <c r="C210" s="46" t="s">
        <v>55</v>
      </c>
      <c r="D210" s="46">
        <v>1600</v>
      </c>
      <c r="E210" s="47">
        <v>1600</v>
      </c>
      <c r="F210" s="47">
        <v>1022.84</v>
      </c>
      <c r="G210" s="47">
        <f t="shared" si="23"/>
        <v>-577.16</v>
      </c>
      <c r="H210" s="47">
        <f t="shared" si="22"/>
        <v>63.927500000000002</v>
      </c>
    </row>
    <row r="211" spans="1:8">
      <c r="A211" s="41"/>
      <c r="B211" s="41">
        <v>637015</v>
      </c>
      <c r="C211" s="46" t="s">
        <v>56</v>
      </c>
      <c r="D211" s="46">
        <v>600</v>
      </c>
      <c r="E211" s="47">
        <v>600</v>
      </c>
      <c r="F211" s="47">
        <v>621.53</v>
      </c>
      <c r="G211" s="47">
        <f t="shared" si="23"/>
        <v>21.529999999999973</v>
      </c>
      <c r="H211" s="47">
        <f t="shared" si="22"/>
        <v>103.58833333333332</v>
      </c>
    </row>
    <row r="212" spans="1:8">
      <c r="A212" s="41"/>
      <c r="B212" s="41">
        <v>637016</v>
      </c>
      <c r="C212" s="46" t="s">
        <v>57</v>
      </c>
      <c r="D212" s="46">
        <v>100</v>
      </c>
      <c r="E212" s="47">
        <v>100</v>
      </c>
      <c r="F212" s="47">
        <v>87.81</v>
      </c>
      <c r="G212" s="47">
        <f t="shared" si="23"/>
        <v>-12.189999999999998</v>
      </c>
      <c r="H212" s="47">
        <f t="shared" si="22"/>
        <v>87.81</v>
      </c>
    </row>
    <row r="213" spans="1:8">
      <c r="A213" s="41"/>
      <c r="B213" s="41">
        <v>637023</v>
      </c>
      <c r="C213" s="46" t="s">
        <v>58</v>
      </c>
      <c r="D213" s="46">
        <v>20</v>
      </c>
      <c r="E213" s="47">
        <v>20</v>
      </c>
      <c r="F213" s="47">
        <v>0</v>
      </c>
      <c r="G213" s="47">
        <f t="shared" si="23"/>
        <v>-20</v>
      </c>
      <c r="H213" s="47">
        <f t="shared" si="22"/>
        <v>0</v>
      </c>
    </row>
    <row r="214" spans="1:8">
      <c r="A214" s="41"/>
      <c r="B214" s="41">
        <v>637026</v>
      </c>
      <c r="C214" s="46" t="s">
        <v>59</v>
      </c>
      <c r="D214" s="46">
        <v>1500</v>
      </c>
      <c r="E214" s="47">
        <v>1500</v>
      </c>
      <c r="F214" s="47">
        <v>865.1</v>
      </c>
      <c r="G214" s="47">
        <f t="shared" si="23"/>
        <v>-634.9</v>
      </c>
      <c r="H214" s="47">
        <f t="shared" si="22"/>
        <v>57.673333333333332</v>
      </c>
    </row>
    <row r="215" spans="1:8">
      <c r="A215" s="41"/>
      <c r="B215" s="41">
        <v>637027</v>
      </c>
      <c r="C215" s="46" t="s">
        <v>132</v>
      </c>
      <c r="D215" s="46">
        <v>200</v>
      </c>
      <c r="E215" s="47">
        <v>200</v>
      </c>
      <c r="F215" s="47">
        <v>0</v>
      </c>
      <c r="G215" s="47">
        <f t="shared" si="23"/>
        <v>-200</v>
      </c>
      <c r="H215" s="47">
        <f t="shared" si="22"/>
        <v>0</v>
      </c>
    </row>
    <row r="216" spans="1:8">
      <c r="A216" s="41"/>
      <c r="B216" s="41">
        <v>637031</v>
      </c>
      <c r="C216" s="46" t="s">
        <v>198</v>
      </c>
      <c r="D216" s="46">
        <v>50</v>
      </c>
      <c r="E216" s="47">
        <v>50</v>
      </c>
      <c r="F216" s="47">
        <v>50</v>
      </c>
      <c r="G216" s="47">
        <f t="shared" si="23"/>
        <v>0</v>
      </c>
      <c r="H216" s="47">
        <f t="shared" si="22"/>
        <v>100</v>
      </c>
    </row>
    <row r="217" spans="1:8">
      <c r="A217" s="41"/>
      <c r="B217" s="41">
        <v>637035</v>
      </c>
      <c r="C217" s="46" t="s">
        <v>112</v>
      </c>
      <c r="D217" s="46">
        <v>0</v>
      </c>
      <c r="E217" s="47">
        <v>0</v>
      </c>
      <c r="F217" s="47">
        <v>0</v>
      </c>
      <c r="G217" s="47">
        <f t="shared" si="23"/>
        <v>0</v>
      </c>
      <c r="H217" s="47" t="e">
        <f t="shared" si="22"/>
        <v>#DIV/0!</v>
      </c>
    </row>
    <row r="218" spans="1:8">
      <c r="A218" s="41"/>
      <c r="B218" s="41">
        <v>641006</v>
      </c>
      <c r="C218" s="46" t="s">
        <v>60</v>
      </c>
      <c r="D218" s="46">
        <v>200</v>
      </c>
      <c r="E218" s="47">
        <v>200</v>
      </c>
      <c r="F218" s="47">
        <v>46.2</v>
      </c>
      <c r="G218" s="47">
        <f t="shared" si="23"/>
        <v>-153.80000000000001</v>
      </c>
      <c r="H218" s="47">
        <f t="shared" si="22"/>
        <v>23.1</v>
      </c>
    </row>
    <row r="219" spans="1:8">
      <c r="A219" s="41"/>
      <c r="B219" s="41">
        <v>641009</v>
      </c>
      <c r="C219" s="46" t="s">
        <v>149</v>
      </c>
      <c r="D219" s="46">
        <v>0</v>
      </c>
      <c r="E219" s="47">
        <v>0</v>
      </c>
      <c r="F219" s="47">
        <v>0</v>
      </c>
      <c r="G219" s="47">
        <f t="shared" si="23"/>
        <v>0</v>
      </c>
      <c r="H219" s="47" t="e">
        <f t="shared" si="22"/>
        <v>#DIV/0!</v>
      </c>
    </row>
    <row r="220" spans="1:8">
      <c r="A220" s="41"/>
      <c r="B220" s="41">
        <v>642006</v>
      </c>
      <c r="C220" s="46" t="s">
        <v>61</v>
      </c>
      <c r="D220" s="46">
        <v>1200</v>
      </c>
      <c r="E220" s="47">
        <v>1200</v>
      </c>
      <c r="F220" s="47">
        <v>577.01</v>
      </c>
      <c r="G220" s="47">
        <f t="shared" si="23"/>
        <v>-622.99</v>
      </c>
      <c r="H220" s="47">
        <f t="shared" si="22"/>
        <v>48.084166666666668</v>
      </c>
    </row>
    <row r="221" spans="1:8">
      <c r="A221" s="55"/>
      <c r="B221" s="56"/>
      <c r="C221" s="56"/>
      <c r="D221" s="56"/>
      <c r="E221" s="56"/>
      <c r="F221" s="56"/>
      <c r="G221" s="156"/>
      <c r="H221" s="156"/>
    </row>
    <row r="222" spans="1:8">
      <c r="A222" s="152">
        <v>41</v>
      </c>
      <c r="B222" s="160" t="s">
        <v>157</v>
      </c>
      <c r="C222" s="58" t="s">
        <v>62</v>
      </c>
      <c r="D222" s="58">
        <f>SUM(D223:D223)</f>
        <v>500</v>
      </c>
      <c r="E222" s="146">
        <f>SUM(E223:E223)</f>
        <v>500</v>
      </c>
      <c r="F222" s="146">
        <f>SUM(F223:F223)</f>
        <v>286.69</v>
      </c>
      <c r="G222" s="146">
        <f t="shared" ref="G222:G223" si="24">+F222-E222</f>
        <v>-213.31</v>
      </c>
      <c r="H222" s="146">
        <f t="shared" ref="H222:H223" si="25">+F222/E222*100</f>
        <v>57.338000000000001</v>
      </c>
    </row>
    <row r="223" spans="1:8">
      <c r="A223" s="41"/>
      <c r="B223" s="41">
        <v>637012</v>
      </c>
      <c r="C223" s="46" t="s">
        <v>63</v>
      </c>
      <c r="D223" s="46">
        <v>500</v>
      </c>
      <c r="E223" s="47">
        <v>500</v>
      </c>
      <c r="F223" s="47">
        <v>286.69</v>
      </c>
      <c r="G223" s="47">
        <f t="shared" si="24"/>
        <v>-213.31</v>
      </c>
      <c r="H223" s="47">
        <f t="shared" si="25"/>
        <v>57.338000000000001</v>
      </c>
    </row>
    <row r="224" spans="1:8">
      <c r="A224" s="55"/>
      <c r="B224" s="55"/>
      <c r="C224" s="56"/>
      <c r="D224" s="56"/>
      <c r="E224" s="56"/>
      <c r="F224" s="56"/>
      <c r="G224" s="156"/>
      <c r="H224" s="156"/>
    </row>
    <row r="225" spans="1:8">
      <c r="A225" s="152">
        <v>41</v>
      </c>
      <c r="B225" s="160" t="s">
        <v>64</v>
      </c>
      <c r="C225" s="58" t="s">
        <v>65</v>
      </c>
      <c r="D225" s="58">
        <f>SUM(D226:D234)</f>
        <v>2180</v>
      </c>
      <c r="E225" s="161">
        <f>SUM(E226:E234)</f>
        <v>2180</v>
      </c>
      <c r="F225" s="146">
        <f>SUM(F226:F234)</f>
        <v>1620.94</v>
      </c>
      <c r="G225" s="146">
        <f>SUM(G226:G234)</f>
        <v>-559.05999999999995</v>
      </c>
      <c r="H225" s="146">
        <f t="shared" ref="H225:H236" si="26">+F225/E225*100</f>
        <v>74.355045871559639</v>
      </c>
    </row>
    <row r="226" spans="1:8">
      <c r="A226" s="41"/>
      <c r="B226" s="41">
        <v>632001</v>
      </c>
      <c r="C226" s="46" t="s">
        <v>66</v>
      </c>
      <c r="D226" s="46">
        <v>120</v>
      </c>
      <c r="E226" s="53">
        <v>120</v>
      </c>
      <c r="F226" s="47">
        <v>0</v>
      </c>
      <c r="G226" s="47">
        <f t="shared" ref="G226:G234" si="27">+F226-E226</f>
        <v>-120</v>
      </c>
      <c r="H226" s="47">
        <f t="shared" si="26"/>
        <v>0</v>
      </c>
    </row>
    <row r="227" spans="1:8">
      <c r="A227" s="41"/>
      <c r="B227" s="41">
        <v>633006</v>
      </c>
      <c r="C227" s="46" t="s">
        <v>67</v>
      </c>
      <c r="D227" s="46">
        <v>50</v>
      </c>
      <c r="E227" s="53">
        <v>50</v>
      </c>
      <c r="F227" s="47">
        <v>178</v>
      </c>
      <c r="G227" s="47">
        <f t="shared" si="27"/>
        <v>128</v>
      </c>
      <c r="H227" s="47">
        <f t="shared" si="26"/>
        <v>356</v>
      </c>
    </row>
    <row r="228" spans="1:8">
      <c r="A228" s="41"/>
      <c r="B228" s="41">
        <v>633007</v>
      </c>
      <c r="C228" s="46" t="s">
        <v>68</v>
      </c>
      <c r="D228" s="46">
        <v>140</v>
      </c>
      <c r="E228" s="53">
        <v>140</v>
      </c>
      <c r="F228" s="47">
        <v>0</v>
      </c>
      <c r="G228" s="47">
        <f t="shared" si="27"/>
        <v>-140</v>
      </c>
      <c r="H228" s="47">
        <f t="shared" si="26"/>
        <v>0</v>
      </c>
    </row>
    <row r="229" spans="1:8">
      <c r="A229" s="41"/>
      <c r="B229" s="41">
        <v>634001</v>
      </c>
      <c r="C229" s="46" t="s">
        <v>69</v>
      </c>
      <c r="D229" s="46">
        <v>700</v>
      </c>
      <c r="E229" s="53">
        <v>700</v>
      </c>
      <c r="F229" s="47">
        <v>774.28</v>
      </c>
      <c r="G229" s="47">
        <f t="shared" si="27"/>
        <v>74.279999999999973</v>
      </c>
      <c r="H229" s="47">
        <f t="shared" si="26"/>
        <v>110.61142857142856</v>
      </c>
    </row>
    <row r="230" spans="1:8">
      <c r="A230" s="41"/>
      <c r="B230" s="41">
        <v>634002</v>
      </c>
      <c r="C230" s="46" t="s">
        <v>70</v>
      </c>
      <c r="D230" s="46">
        <v>200</v>
      </c>
      <c r="E230" s="53">
        <v>200</v>
      </c>
      <c r="F230" s="47">
        <v>160</v>
      </c>
      <c r="G230" s="47">
        <f t="shared" si="27"/>
        <v>-40</v>
      </c>
      <c r="H230" s="47">
        <f t="shared" si="26"/>
        <v>80</v>
      </c>
    </row>
    <row r="231" spans="1:8">
      <c r="A231" s="41"/>
      <c r="B231" s="41">
        <v>634003</v>
      </c>
      <c r="C231" s="46" t="s">
        <v>43</v>
      </c>
      <c r="D231" s="46">
        <v>270</v>
      </c>
      <c r="E231" s="53">
        <v>270</v>
      </c>
      <c r="F231" s="47">
        <v>264.66000000000003</v>
      </c>
      <c r="G231" s="47">
        <f t="shared" si="27"/>
        <v>-5.339999999999975</v>
      </c>
      <c r="H231" s="47">
        <f t="shared" si="26"/>
        <v>98.02222222222224</v>
      </c>
    </row>
    <row r="232" spans="1:8">
      <c r="A232" s="41"/>
      <c r="B232" s="41">
        <v>635005</v>
      </c>
      <c r="C232" s="46" t="s">
        <v>71</v>
      </c>
      <c r="D232" s="46">
        <v>100</v>
      </c>
      <c r="E232" s="53">
        <v>100</v>
      </c>
      <c r="F232" s="47">
        <v>0</v>
      </c>
      <c r="G232" s="47">
        <f t="shared" si="27"/>
        <v>-100</v>
      </c>
      <c r="H232" s="47">
        <f t="shared" si="26"/>
        <v>0</v>
      </c>
    </row>
    <row r="233" spans="1:8">
      <c r="A233" s="41"/>
      <c r="B233" s="41">
        <v>637002</v>
      </c>
      <c r="C233" s="46" t="s">
        <v>150</v>
      </c>
      <c r="D233" s="46">
        <v>100</v>
      </c>
      <c r="E233" s="53">
        <v>100</v>
      </c>
      <c r="F233" s="47">
        <v>4</v>
      </c>
      <c r="G233" s="47">
        <f t="shared" si="27"/>
        <v>-96</v>
      </c>
      <c r="H233" s="47">
        <f t="shared" si="26"/>
        <v>4</v>
      </c>
    </row>
    <row r="234" spans="1:8">
      <c r="A234" s="41"/>
      <c r="B234" s="41">
        <v>637027</v>
      </c>
      <c r="C234" s="46" t="s">
        <v>72</v>
      </c>
      <c r="D234" s="46">
        <v>500</v>
      </c>
      <c r="E234" s="53">
        <v>500</v>
      </c>
      <c r="F234" s="47">
        <v>240</v>
      </c>
      <c r="G234" s="47">
        <f t="shared" si="27"/>
        <v>-260</v>
      </c>
      <c r="H234" s="47">
        <f t="shared" si="26"/>
        <v>48</v>
      </c>
    </row>
    <row r="235" spans="1:8">
      <c r="A235" s="154"/>
      <c r="B235" s="55"/>
      <c r="C235" s="56"/>
      <c r="D235" s="56"/>
      <c r="E235" s="56"/>
      <c r="F235" s="155"/>
      <c r="G235" s="156"/>
      <c r="H235" s="156"/>
    </row>
    <row r="236" spans="1:8">
      <c r="A236" s="152">
        <v>41</v>
      </c>
      <c r="B236" s="145" t="s">
        <v>73</v>
      </c>
      <c r="C236" s="58" t="s">
        <v>74</v>
      </c>
      <c r="D236" s="58">
        <f>SUM(D237:D238)</f>
        <v>1100</v>
      </c>
      <c r="E236" s="161">
        <f>SUM(E237:E238)</f>
        <v>1100</v>
      </c>
      <c r="F236" s="146">
        <f>SUM(F237:F238)</f>
        <v>606</v>
      </c>
      <c r="G236" s="146">
        <f>SUM(G237:G238)</f>
        <v>-494</v>
      </c>
      <c r="H236" s="146">
        <f t="shared" si="26"/>
        <v>55.090909090909093</v>
      </c>
    </row>
    <row r="237" spans="1:8">
      <c r="A237" s="41"/>
      <c r="B237" s="41">
        <v>633006</v>
      </c>
      <c r="C237" s="46" t="s">
        <v>67</v>
      </c>
      <c r="D237" s="46">
        <v>100</v>
      </c>
      <c r="E237" s="53">
        <v>100</v>
      </c>
      <c r="F237" s="47">
        <v>0</v>
      </c>
      <c r="G237" s="47">
        <f t="shared" ref="G237:G238" si="28">+F237-E237</f>
        <v>-100</v>
      </c>
      <c r="H237" s="47">
        <f t="shared" ref="H237:H238" si="29">+F237/E237*100</f>
        <v>0</v>
      </c>
    </row>
    <row r="238" spans="1:8">
      <c r="A238" s="41"/>
      <c r="B238" s="41">
        <v>635006</v>
      </c>
      <c r="C238" s="46" t="s">
        <v>75</v>
      </c>
      <c r="D238" s="46">
        <v>1000</v>
      </c>
      <c r="E238" s="53">
        <v>1000</v>
      </c>
      <c r="F238" s="47">
        <v>606</v>
      </c>
      <c r="G238" s="47">
        <f t="shared" si="28"/>
        <v>-394</v>
      </c>
      <c r="H238" s="47">
        <f t="shared" si="29"/>
        <v>60.6</v>
      </c>
    </row>
    <row r="239" spans="1:8">
      <c r="A239" s="154"/>
      <c r="B239" s="56"/>
      <c r="C239" s="56"/>
      <c r="D239" s="56"/>
      <c r="E239" s="56"/>
      <c r="F239" s="155"/>
      <c r="G239" s="156"/>
      <c r="H239" s="156"/>
    </row>
    <row r="240" spans="1:8">
      <c r="A240" s="152">
        <v>41</v>
      </c>
      <c r="B240" s="145" t="s">
        <v>76</v>
      </c>
      <c r="C240" s="58" t="s">
        <v>77</v>
      </c>
      <c r="D240" s="58">
        <f>SUM(D241:D242)</f>
        <v>6300</v>
      </c>
      <c r="E240" s="161">
        <f>SUM(E241:E242)</f>
        <v>6300</v>
      </c>
      <c r="F240" s="146">
        <f>SUM(F241:F242)</f>
        <v>4365.2700000000004</v>
      </c>
      <c r="G240" s="146">
        <f>SUM(G241:G242)</f>
        <v>-1934.7299999999996</v>
      </c>
      <c r="H240" s="146">
        <f t="shared" ref="H240:H244" si="30">+F240/E240*100</f>
        <v>69.290000000000006</v>
      </c>
    </row>
    <row r="241" spans="1:8">
      <c r="A241" s="41"/>
      <c r="B241" s="162">
        <v>633004</v>
      </c>
      <c r="C241" s="43" t="s">
        <v>78</v>
      </c>
      <c r="D241" s="46">
        <v>100</v>
      </c>
      <c r="E241" s="53">
        <v>100</v>
      </c>
      <c r="F241" s="47">
        <v>0</v>
      </c>
      <c r="G241" s="47">
        <f t="shared" ref="G241:G242" si="31">+F241-E241</f>
        <v>-100</v>
      </c>
      <c r="H241" s="47">
        <f t="shared" si="30"/>
        <v>0</v>
      </c>
    </row>
    <row r="242" spans="1:8">
      <c r="A242" s="41"/>
      <c r="B242" s="41">
        <v>637004</v>
      </c>
      <c r="C242" s="46" t="s">
        <v>79</v>
      </c>
      <c r="D242" s="46">
        <v>6200</v>
      </c>
      <c r="E242" s="53">
        <v>6200</v>
      </c>
      <c r="F242" s="47">
        <v>4365.2700000000004</v>
      </c>
      <c r="G242" s="47">
        <f t="shared" si="31"/>
        <v>-1834.7299999999996</v>
      </c>
      <c r="H242" s="47">
        <f t="shared" si="30"/>
        <v>70.407580645161289</v>
      </c>
    </row>
    <row r="243" spans="1:8">
      <c r="A243" s="154"/>
      <c r="B243" s="56"/>
      <c r="C243" s="56"/>
      <c r="D243" s="56"/>
      <c r="E243" s="56"/>
      <c r="F243" s="155"/>
      <c r="G243" s="156"/>
      <c r="H243" s="156"/>
    </row>
    <row r="244" spans="1:8">
      <c r="A244" s="152">
        <v>41</v>
      </c>
      <c r="B244" s="160" t="s">
        <v>80</v>
      </c>
      <c r="C244" s="58" t="s">
        <v>81</v>
      </c>
      <c r="D244" s="58">
        <f>SUM(D245:D248)</f>
        <v>300</v>
      </c>
      <c r="E244" s="146">
        <f>SUM(E245:E248)</f>
        <v>300</v>
      </c>
      <c r="F244" s="146">
        <f>SUM(F245:F246)</f>
        <v>34.28</v>
      </c>
      <c r="G244" s="146">
        <f>SUM(G245:G246)</f>
        <v>-165.72</v>
      </c>
      <c r="H244" s="146">
        <f t="shared" si="30"/>
        <v>11.426666666666668</v>
      </c>
    </row>
    <row r="245" spans="1:8">
      <c r="A245" s="41"/>
      <c r="B245" s="41">
        <v>633006</v>
      </c>
      <c r="C245" s="46" t="s">
        <v>83</v>
      </c>
      <c r="D245" s="46">
        <v>100</v>
      </c>
      <c r="E245" s="53">
        <v>100</v>
      </c>
      <c r="F245" s="47">
        <v>34.28</v>
      </c>
      <c r="G245" s="47">
        <f t="shared" ref="G245:G247" si="32">+F245-E245</f>
        <v>-65.72</v>
      </c>
      <c r="H245" s="47">
        <f t="shared" ref="H245" si="33">+F245/E245*100</f>
        <v>34.28</v>
      </c>
    </row>
    <row r="246" spans="1:8">
      <c r="A246" s="41"/>
      <c r="B246" s="41">
        <v>635006</v>
      </c>
      <c r="C246" s="46" t="s">
        <v>82</v>
      </c>
      <c r="D246" s="46">
        <v>100</v>
      </c>
      <c r="E246" s="53">
        <v>100</v>
      </c>
      <c r="F246" s="47">
        <v>0</v>
      </c>
      <c r="G246" s="47">
        <f t="shared" si="32"/>
        <v>-100</v>
      </c>
      <c r="H246" s="47"/>
    </row>
    <row r="247" spans="1:8">
      <c r="A247" s="41"/>
      <c r="B247" s="41">
        <v>637004</v>
      </c>
      <c r="C247" s="46" t="s">
        <v>51</v>
      </c>
      <c r="D247" s="46">
        <v>100</v>
      </c>
      <c r="E247" s="53">
        <v>100</v>
      </c>
      <c r="F247" s="47">
        <v>0</v>
      </c>
      <c r="G247" s="47">
        <f t="shared" si="32"/>
        <v>-100</v>
      </c>
      <c r="H247" s="47"/>
    </row>
    <row r="248" spans="1:8">
      <c r="A248" s="154"/>
      <c r="B248" s="56"/>
      <c r="C248" s="56"/>
      <c r="D248" s="56"/>
      <c r="E248" s="56"/>
      <c r="F248" s="155"/>
      <c r="G248" s="156"/>
      <c r="H248" s="156"/>
    </row>
    <row r="249" spans="1:8">
      <c r="A249" s="152">
        <v>41</v>
      </c>
      <c r="B249" s="145" t="s">
        <v>84</v>
      </c>
      <c r="C249" s="58" t="s">
        <v>85</v>
      </c>
      <c r="D249" s="58">
        <f>SUM(D250:D253)</f>
        <v>900</v>
      </c>
      <c r="E249" s="161">
        <f>SUM(E250:E253)</f>
        <v>900</v>
      </c>
      <c r="F249" s="146">
        <f>SUM(F250:F253)</f>
        <v>262.15999999999997</v>
      </c>
      <c r="G249" s="146">
        <f>SUM(G250:G253)</f>
        <v>-637.83999999999992</v>
      </c>
      <c r="H249" s="146">
        <f t="shared" ref="H249:H252" si="34">+F249/E249*100</f>
        <v>29.128888888888888</v>
      </c>
    </row>
    <row r="250" spans="1:8">
      <c r="A250" s="41"/>
      <c r="B250" s="41">
        <v>632001</v>
      </c>
      <c r="C250" s="46" t="s">
        <v>86</v>
      </c>
      <c r="D250" s="46">
        <v>600</v>
      </c>
      <c r="E250" s="53">
        <v>600</v>
      </c>
      <c r="F250" s="47">
        <v>0</v>
      </c>
      <c r="G250" s="47">
        <f t="shared" ref="G250:G253" si="35">+F250-E250</f>
        <v>-600</v>
      </c>
      <c r="H250" s="47">
        <f t="shared" si="34"/>
        <v>0</v>
      </c>
    </row>
    <row r="251" spans="1:8">
      <c r="A251" s="41"/>
      <c r="B251" s="41">
        <v>633006</v>
      </c>
      <c r="C251" s="46" t="s">
        <v>113</v>
      </c>
      <c r="D251" s="46">
        <v>50</v>
      </c>
      <c r="E251" s="53">
        <v>50</v>
      </c>
      <c r="F251" s="47">
        <v>21.6</v>
      </c>
      <c r="G251" s="47">
        <f t="shared" si="35"/>
        <v>-28.4</v>
      </c>
      <c r="H251" s="47">
        <f t="shared" si="34"/>
        <v>43.2</v>
      </c>
    </row>
    <row r="252" spans="1:8">
      <c r="A252" s="41"/>
      <c r="B252" s="41">
        <v>634001</v>
      </c>
      <c r="C252" s="46" t="s">
        <v>87</v>
      </c>
      <c r="D252" s="46">
        <v>100</v>
      </c>
      <c r="E252" s="53">
        <v>100</v>
      </c>
      <c r="F252" s="47">
        <v>104.06</v>
      </c>
      <c r="G252" s="47">
        <f t="shared" si="35"/>
        <v>4.0600000000000023</v>
      </c>
      <c r="H252" s="47">
        <f t="shared" si="34"/>
        <v>104.06</v>
      </c>
    </row>
    <row r="253" spans="1:8">
      <c r="A253" s="41"/>
      <c r="B253" s="41">
        <v>637004</v>
      </c>
      <c r="C253" s="46" t="s">
        <v>51</v>
      </c>
      <c r="D253" s="46">
        <v>150</v>
      </c>
      <c r="E253" s="53">
        <v>150</v>
      </c>
      <c r="F253" s="47">
        <v>136.5</v>
      </c>
      <c r="G253" s="47">
        <f t="shared" si="35"/>
        <v>-13.5</v>
      </c>
      <c r="H253" s="47">
        <f t="shared" ref="H253" si="36">+F253/E253*100</f>
        <v>91</v>
      </c>
    </row>
    <row r="254" spans="1:8">
      <c r="A254" s="154"/>
      <c r="B254" s="56"/>
      <c r="C254" s="56"/>
      <c r="D254" s="56"/>
      <c r="E254" s="56"/>
      <c r="F254" s="155"/>
      <c r="G254" s="156"/>
      <c r="H254" s="156"/>
    </row>
    <row r="255" spans="1:8">
      <c r="A255" s="152">
        <v>41</v>
      </c>
      <c r="B255" s="145" t="s">
        <v>88</v>
      </c>
      <c r="C255" s="58" t="s">
        <v>89</v>
      </c>
      <c r="D255" s="58">
        <f>SUM(D256:D256)</f>
        <v>200</v>
      </c>
      <c r="E255" s="161">
        <f>SUM(E256:E256)</f>
        <v>200</v>
      </c>
      <c r="F255" s="146">
        <f>SUM(F256:F256)</f>
        <v>23.1</v>
      </c>
      <c r="G255" s="47">
        <v>0</v>
      </c>
      <c r="H255" s="146">
        <f t="shared" ref="H255:H256" si="37">+F255/E255*100</f>
        <v>11.55</v>
      </c>
    </row>
    <row r="256" spans="1:8">
      <c r="A256" s="41"/>
      <c r="B256" s="41">
        <v>635004</v>
      </c>
      <c r="C256" s="46" t="s">
        <v>90</v>
      </c>
      <c r="D256" s="46">
        <v>200</v>
      </c>
      <c r="E256" s="53">
        <v>200</v>
      </c>
      <c r="F256" s="47">
        <v>23.1</v>
      </c>
      <c r="G256" s="47">
        <v>0</v>
      </c>
      <c r="H256" s="47">
        <f t="shared" si="37"/>
        <v>11.55</v>
      </c>
    </row>
    <row r="257" spans="1:8">
      <c r="A257" s="154"/>
      <c r="B257" s="56"/>
      <c r="C257" s="56"/>
      <c r="D257" s="56"/>
      <c r="E257" s="56"/>
      <c r="F257" s="155"/>
      <c r="G257" s="156"/>
      <c r="H257" s="156"/>
    </row>
    <row r="258" spans="1:8">
      <c r="A258" s="152">
        <v>41</v>
      </c>
      <c r="B258" s="145" t="s">
        <v>91</v>
      </c>
      <c r="C258" s="58" t="s">
        <v>92</v>
      </c>
      <c r="D258" s="58">
        <f>SUM(D259:D262)</f>
        <v>2400</v>
      </c>
      <c r="E258" s="161">
        <f>SUM(E259:E262)</f>
        <v>2400</v>
      </c>
      <c r="F258" s="146">
        <f>SUM(F259:F262)</f>
        <v>4924.59</v>
      </c>
      <c r="G258" s="146">
        <f>SUM(G259:G262)</f>
        <v>2524.59</v>
      </c>
      <c r="H258" s="146">
        <f t="shared" ref="H258:H259" si="38">+F258/E258*100</f>
        <v>205.19125000000003</v>
      </c>
    </row>
    <row r="259" spans="1:8">
      <c r="A259" s="41"/>
      <c r="B259" s="41">
        <v>632001</v>
      </c>
      <c r="C259" s="46" t="s">
        <v>66</v>
      </c>
      <c r="D259" s="46">
        <v>1500</v>
      </c>
      <c r="E259" s="53">
        <v>1500</v>
      </c>
      <c r="F259" s="47">
        <v>4311.63</v>
      </c>
      <c r="G259" s="47">
        <f t="shared" ref="G259:G261" si="39">+F259-E259</f>
        <v>2811.63</v>
      </c>
      <c r="H259" s="47">
        <f t="shared" si="38"/>
        <v>287.44200000000001</v>
      </c>
    </row>
    <row r="260" spans="1:8">
      <c r="A260" s="41"/>
      <c r="B260" s="41">
        <v>633006</v>
      </c>
      <c r="C260" s="46" t="s">
        <v>93</v>
      </c>
      <c r="D260" s="46">
        <v>300</v>
      </c>
      <c r="E260" s="53">
        <v>300</v>
      </c>
      <c r="F260" s="47">
        <v>158.69999999999999</v>
      </c>
      <c r="G260" s="47">
        <f t="shared" si="39"/>
        <v>-141.30000000000001</v>
      </c>
      <c r="H260" s="47"/>
    </row>
    <row r="261" spans="1:8">
      <c r="A261" s="41"/>
      <c r="B261" s="41">
        <v>637004</v>
      </c>
      <c r="C261" s="46" t="s">
        <v>51</v>
      </c>
      <c r="D261" s="46">
        <v>0</v>
      </c>
      <c r="E261" s="53">
        <v>0</v>
      </c>
      <c r="F261" s="47">
        <v>0</v>
      </c>
      <c r="G261" s="47">
        <f t="shared" si="39"/>
        <v>0</v>
      </c>
      <c r="H261" s="47"/>
    </row>
    <row r="262" spans="1:8">
      <c r="A262" s="41"/>
      <c r="B262" s="41">
        <v>637027</v>
      </c>
      <c r="C262" s="46" t="s">
        <v>94</v>
      </c>
      <c r="D262" s="46">
        <v>600</v>
      </c>
      <c r="E262" s="53">
        <v>600</v>
      </c>
      <c r="F262" s="47">
        <v>454.26</v>
      </c>
      <c r="G262" s="47">
        <f t="shared" ref="G262" si="40">+F262-E262</f>
        <v>-145.74</v>
      </c>
      <c r="H262" s="47">
        <f t="shared" ref="H262" si="41">+F262/E262*100</f>
        <v>75.709999999999994</v>
      </c>
    </row>
    <row r="263" spans="1:8">
      <c r="A263" s="154"/>
      <c r="B263" s="56"/>
      <c r="C263" s="56"/>
      <c r="D263" s="56"/>
      <c r="E263" s="56"/>
      <c r="F263" s="155"/>
      <c r="G263" s="156"/>
      <c r="H263" s="156"/>
    </row>
    <row r="264" spans="1:8">
      <c r="A264" s="152">
        <v>41</v>
      </c>
      <c r="B264" s="145" t="s">
        <v>95</v>
      </c>
      <c r="C264" s="58" t="s">
        <v>96</v>
      </c>
      <c r="D264" s="58">
        <f>SUM(D265:D269)</f>
        <v>650</v>
      </c>
      <c r="E264" s="161">
        <f>SUM(E265:E269)</f>
        <v>650</v>
      </c>
      <c r="F264" s="146">
        <f>SUM(F265:F269)</f>
        <v>130.12</v>
      </c>
      <c r="G264" s="146">
        <f>SUM(G265:G269)</f>
        <v>-519.88</v>
      </c>
      <c r="H264" s="146">
        <f t="shared" ref="H264" si="42">+F264/E264*100</f>
        <v>20.018461538461541</v>
      </c>
    </row>
    <row r="265" spans="1:8">
      <c r="A265" s="41"/>
      <c r="B265" s="41">
        <v>633006</v>
      </c>
      <c r="C265" s="46" t="s">
        <v>97</v>
      </c>
      <c r="D265" s="46">
        <v>350</v>
      </c>
      <c r="E265" s="53">
        <v>350</v>
      </c>
      <c r="F265" s="47">
        <v>27.07</v>
      </c>
      <c r="G265" s="47">
        <f t="shared" ref="G265" si="43">+F265-E265</f>
        <v>-322.93</v>
      </c>
      <c r="H265" s="47">
        <f t="shared" ref="H265" si="44">+F265/E265*100</f>
        <v>7.734285714285714</v>
      </c>
    </row>
    <row r="266" spans="1:8">
      <c r="A266" s="41"/>
      <c r="B266" s="41">
        <v>635006</v>
      </c>
      <c r="C266" s="46" t="s">
        <v>75</v>
      </c>
      <c r="D266" s="46">
        <v>100</v>
      </c>
      <c r="E266" s="53">
        <v>100</v>
      </c>
      <c r="F266" s="47">
        <v>8.59</v>
      </c>
      <c r="G266" s="47">
        <f t="shared" ref="G266:G269" si="45">+F266-E266</f>
        <v>-91.41</v>
      </c>
      <c r="H266" s="47">
        <f t="shared" ref="H266:H268" si="46">+F266/E266*100</f>
        <v>8.59</v>
      </c>
    </row>
    <row r="267" spans="1:8">
      <c r="A267" s="41"/>
      <c r="B267" s="41">
        <v>637004</v>
      </c>
      <c r="C267" s="46" t="s">
        <v>51</v>
      </c>
      <c r="D267" s="46">
        <v>0</v>
      </c>
      <c r="E267" s="53">
        <v>0</v>
      </c>
      <c r="F267" s="47">
        <v>0</v>
      </c>
      <c r="G267" s="47">
        <f t="shared" si="45"/>
        <v>0</v>
      </c>
      <c r="H267" s="47"/>
    </row>
    <row r="268" spans="1:8">
      <c r="A268" s="41"/>
      <c r="B268" s="41">
        <v>637002</v>
      </c>
      <c r="C268" s="46" t="s">
        <v>98</v>
      </c>
      <c r="D268" s="46">
        <v>200</v>
      </c>
      <c r="E268" s="53">
        <v>200</v>
      </c>
      <c r="F268" s="47">
        <v>94.46</v>
      </c>
      <c r="G268" s="47">
        <f t="shared" si="45"/>
        <v>-105.54</v>
      </c>
      <c r="H268" s="47">
        <f t="shared" si="46"/>
        <v>47.23</v>
      </c>
    </row>
    <row r="269" spans="1:8">
      <c r="A269" s="41"/>
      <c r="B269" s="41">
        <v>637004</v>
      </c>
      <c r="C269" s="46" t="s">
        <v>99</v>
      </c>
      <c r="D269" s="46">
        <v>0</v>
      </c>
      <c r="E269" s="53">
        <v>0</v>
      </c>
      <c r="F269" s="47">
        <v>0</v>
      </c>
      <c r="G269" s="47">
        <f t="shared" si="45"/>
        <v>0</v>
      </c>
      <c r="H269" s="47"/>
    </row>
    <row r="270" spans="1:8">
      <c r="A270" s="154"/>
      <c r="B270" s="56"/>
      <c r="C270" s="56"/>
      <c r="D270" s="56"/>
      <c r="E270" s="56"/>
      <c r="F270" s="155"/>
      <c r="G270" s="156"/>
      <c r="H270" s="156"/>
    </row>
    <row r="271" spans="1:8">
      <c r="A271" s="152">
        <v>41</v>
      </c>
      <c r="B271" s="145" t="s">
        <v>100</v>
      </c>
      <c r="C271" s="58" t="s">
        <v>101</v>
      </c>
      <c r="D271" s="58">
        <f>SUM(D272:D274)</f>
        <v>1100</v>
      </c>
      <c r="E271" s="161">
        <f>SUM(E272:E274)</f>
        <v>1100</v>
      </c>
      <c r="F271" s="146">
        <f>SUM(F272:F274)</f>
        <v>169.64</v>
      </c>
      <c r="G271" s="146">
        <f>SUM(G272:G274)</f>
        <v>-930.3599999999999</v>
      </c>
      <c r="H271" s="146">
        <f t="shared" ref="H271:H274" si="47">+F271/E271*100</f>
        <v>15.421818181818182</v>
      </c>
    </row>
    <row r="272" spans="1:8">
      <c r="A272" s="41"/>
      <c r="B272" s="41">
        <v>635003</v>
      </c>
      <c r="C272" s="46" t="s">
        <v>102</v>
      </c>
      <c r="D272" s="46">
        <v>1000</v>
      </c>
      <c r="E272" s="53">
        <v>1000</v>
      </c>
      <c r="F272" s="47">
        <v>115.2</v>
      </c>
      <c r="G272" s="47">
        <f t="shared" ref="G272:G274" si="48">+F272-E272</f>
        <v>-884.8</v>
      </c>
      <c r="H272" s="47">
        <f t="shared" si="47"/>
        <v>11.52</v>
      </c>
    </row>
    <row r="273" spans="1:9">
      <c r="A273" s="41"/>
      <c r="B273" s="41">
        <v>635006</v>
      </c>
      <c r="C273" s="46" t="s">
        <v>75</v>
      </c>
      <c r="D273" s="46">
        <v>0</v>
      </c>
      <c r="E273" s="53">
        <v>0</v>
      </c>
      <c r="F273" s="47">
        <v>0</v>
      </c>
      <c r="G273" s="47">
        <f t="shared" si="48"/>
        <v>0</v>
      </c>
      <c r="H273" s="47" t="e">
        <f t="shared" si="47"/>
        <v>#DIV/0!</v>
      </c>
    </row>
    <row r="274" spans="1:9">
      <c r="A274" s="41"/>
      <c r="B274" s="41">
        <v>637027</v>
      </c>
      <c r="C274" s="46" t="s">
        <v>132</v>
      </c>
      <c r="D274" s="46">
        <v>100</v>
      </c>
      <c r="E274" s="53">
        <v>100</v>
      </c>
      <c r="F274" s="47">
        <v>54.44</v>
      </c>
      <c r="G274" s="47">
        <f t="shared" si="48"/>
        <v>-45.56</v>
      </c>
      <c r="H274" s="47">
        <f t="shared" si="47"/>
        <v>54.44</v>
      </c>
    </row>
    <row r="275" spans="1:9">
      <c r="A275" s="154"/>
      <c r="B275" s="55"/>
      <c r="C275" s="56"/>
      <c r="D275" s="56"/>
      <c r="E275" s="56"/>
      <c r="F275" s="155"/>
      <c r="G275" s="156"/>
      <c r="H275" s="156"/>
    </row>
    <row r="276" spans="1:9">
      <c r="A276" s="152">
        <v>41</v>
      </c>
      <c r="B276" s="145" t="s">
        <v>103</v>
      </c>
      <c r="C276" s="58" t="s">
        <v>104</v>
      </c>
      <c r="D276" s="58">
        <f>SUM(D277:D279)</f>
        <v>1050</v>
      </c>
      <c r="E276" s="58">
        <f t="shared" ref="E276:G276" si="49">SUM(E277:E279)</f>
        <v>1050</v>
      </c>
      <c r="F276" s="58">
        <f t="shared" si="49"/>
        <v>89.63</v>
      </c>
      <c r="G276" s="58">
        <f t="shared" si="49"/>
        <v>-960.37</v>
      </c>
      <c r="H276" s="146">
        <f t="shared" ref="H276:H279" si="50">+F276/E276*100</f>
        <v>8.5361904761904768</v>
      </c>
    </row>
    <row r="277" spans="1:9">
      <c r="A277" s="41"/>
      <c r="B277" s="41">
        <v>633006</v>
      </c>
      <c r="C277" s="46" t="s">
        <v>106</v>
      </c>
      <c r="D277" s="46">
        <v>450</v>
      </c>
      <c r="E277" s="47">
        <v>450</v>
      </c>
      <c r="F277" s="47">
        <v>0</v>
      </c>
      <c r="G277" s="47">
        <f t="shared" ref="G277:G279" si="51">+F277-E277</f>
        <v>-450</v>
      </c>
      <c r="H277" s="47">
        <f t="shared" si="50"/>
        <v>0</v>
      </c>
    </row>
    <row r="278" spans="1:9">
      <c r="A278" s="41"/>
      <c r="B278" s="41">
        <v>635006</v>
      </c>
      <c r="C278" s="46" t="s">
        <v>105</v>
      </c>
      <c r="D278" s="46">
        <v>450</v>
      </c>
      <c r="E278" s="47">
        <v>450</v>
      </c>
      <c r="F278" s="47">
        <v>0</v>
      </c>
      <c r="G278" s="47">
        <f t="shared" si="51"/>
        <v>-450</v>
      </c>
      <c r="H278" s="47">
        <f t="shared" si="50"/>
        <v>0</v>
      </c>
    </row>
    <row r="279" spans="1:9">
      <c r="A279" s="41"/>
      <c r="B279" s="41">
        <v>637027</v>
      </c>
      <c r="C279" s="46" t="s">
        <v>132</v>
      </c>
      <c r="D279" s="46">
        <v>150</v>
      </c>
      <c r="E279" s="47">
        <v>150</v>
      </c>
      <c r="F279" s="47">
        <v>89.63</v>
      </c>
      <c r="G279" s="47">
        <f t="shared" si="51"/>
        <v>-60.370000000000005</v>
      </c>
      <c r="H279" s="47">
        <f t="shared" si="50"/>
        <v>59.753333333333323</v>
      </c>
    </row>
    <row r="280" spans="1:9">
      <c r="A280" s="55"/>
      <c r="B280" s="55"/>
      <c r="C280" s="56"/>
      <c r="D280" s="56"/>
      <c r="E280" s="56"/>
      <c r="F280" s="56"/>
      <c r="G280" s="147"/>
      <c r="H280" s="147"/>
      <c r="I280" s="9"/>
    </row>
    <row r="281" spans="1:9">
      <c r="A281" s="55"/>
      <c r="B281" s="55"/>
      <c r="C281" s="56"/>
      <c r="D281" s="56"/>
      <c r="E281" s="56"/>
      <c r="F281" s="56"/>
      <c r="G281" s="156"/>
      <c r="H281" s="156"/>
    </row>
    <row r="282" spans="1:9">
      <c r="A282" s="16"/>
      <c r="B282" s="3"/>
      <c r="C282" s="9"/>
      <c r="D282" s="9"/>
      <c r="E282" s="9"/>
      <c r="F282" s="9"/>
    </row>
    <row r="283" spans="1:9" ht="13.5" thickBot="1">
      <c r="A283" s="16"/>
      <c r="B283" s="3"/>
      <c r="C283" s="9"/>
      <c r="D283" s="9"/>
      <c r="E283" s="9"/>
      <c r="F283" s="9"/>
    </row>
    <row r="284" spans="1:9">
      <c r="A284" s="64"/>
      <c r="B284" s="169"/>
      <c r="C284" s="170" t="s">
        <v>107</v>
      </c>
      <c r="D284" s="171">
        <f>+D286+D290+D294</f>
        <v>161000</v>
      </c>
      <c r="E284" s="172">
        <f t="shared" ref="E284:G284" si="52">+E286+E290+E294</f>
        <v>161000</v>
      </c>
      <c r="F284" s="172">
        <f t="shared" si="52"/>
        <v>196770.83</v>
      </c>
      <c r="G284" s="172">
        <f t="shared" si="52"/>
        <v>35770.829999999987</v>
      </c>
      <c r="H284" s="132">
        <f t="shared" ref="H284" si="53">+F284/E284*100</f>
        <v>122.21790683229811</v>
      </c>
    </row>
    <row r="285" spans="1:9">
      <c r="A285" s="173"/>
      <c r="B285" s="143"/>
      <c r="C285" s="144"/>
      <c r="D285" s="174"/>
      <c r="E285" s="175"/>
      <c r="F285" s="175"/>
      <c r="G285" s="56"/>
      <c r="H285" s="176"/>
    </row>
    <row r="286" spans="1:9">
      <c r="A286" s="179" t="s">
        <v>118</v>
      </c>
      <c r="B286" s="145" t="s">
        <v>23</v>
      </c>
      <c r="C286" s="180" t="s">
        <v>120</v>
      </c>
      <c r="D286" s="181">
        <f>+D287+D288</f>
        <v>111350</v>
      </c>
      <c r="E286" s="182">
        <f t="shared" ref="E286:G286" si="54">+E287+E288</f>
        <v>111350</v>
      </c>
      <c r="F286" s="182">
        <f t="shared" si="54"/>
        <v>170660.59</v>
      </c>
      <c r="G286" s="182">
        <f t="shared" si="54"/>
        <v>59310.589999999989</v>
      </c>
      <c r="H286" s="166">
        <f t="shared" ref="H286:H288" si="55">+F286/E286*100</f>
        <v>153.26501122586438</v>
      </c>
    </row>
    <row r="287" spans="1:9">
      <c r="A287" s="52"/>
      <c r="B287" s="41">
        <v>713001</v>
      </c>
      <c r="C287" s="46" t="s">
        <v>175</v>
      </c>
      <c r="D287" s="183">
        <v>35178</v>
      </c>
      <c r="E287" s="167">
        <v>35178</v>
      </c>
      <c r="F287" s="167">
        <v>35177.760000000002</v>
      </c>
      <c r="G287" s="167">
        <f t="shared" ref="G287:G288" si="56">+F287-E287</f>
        <v>-0.23999999999796273</v>
      </c>
      <c r="H287" s="168">
        <f t="shared" si="55"/>
        <v>99.999317755415319</v>
      </c>
    </row>
    <row r="288" spans="1:9">
      <c r="A288" s="52"/>
      <c r="B288" s="41">
        <v>717002</v>
      </c>
      <c r="C288" s="46" t="s">
        <v>108</v>
      </c>
      <c r="D288" s="183">
        <v>76172</v>
      </c>
      <c r="E288" s="167">
        <v>76172</v>
      </c>
      <c r="F288" s="167">
        <v>135482.82999999999</v>
      </c>
      <c r="G288" s="167">
        <f t="shared" si="56"/>
        <v>59310.829999999987</v>
      </c>
      <c r="H288" s="168">
        <f t="shared" si="55"/>
        <v>177.86434647902115</v>
      </c>
    </row>
    <row r="289" spans="1:8">
      <c r="A289" s="54"/>
      <c r="B289" s="55"/>
      <c r="C289" s="56"/>
      <c r="D289" s="177"/>
      <c r="E289" s="147"/>
      <c r="F289" s="178"/>
      <c r="G289" s="178"/>
      <c r="H289" s="176"/>
    </row>
    <row r="290" spans="1:8">
      <c r="A290" s="179" t="s">
        <v>121</v>
      </c>
      <c r="B290" s="152"/>
      <c r="C290" s="180" t="s">
        <v>133</v>
      </c>
      <c r="D290" s="181">
        <f>+D291+D292</f>
        <v>19650</v>
      </c>
      <c r="E290" s="182">
        <f t="shared" ref="E290:G290" si="57">+E291+E292</f>
        <v>19650</v>
      </c>
      <c r="F290" s="182">
        <f t="shared" si="57"/>
        <v>26110.240000000002</v>
      </c>
      <c r="G290" s="182">
        <f t="shared" si="57"/>
        <v>6460.2400000000016</v>
      </c>
      <c r="H290" s="166">
        <f t="shared" ref="H290:H292" si="58">+F290/E290*100</f>
        <v>132.87653944020357</v>
      </c>
    </row>
    <row r="291" spans="1:8">
      <c r="A291" s="52"/>
      <c r="B291" s="41">
        <v>713001</v>
      </c>
      <c r="C291" s="46" t="s">
        <v>175</v>
      </c>
      <c r="D291" s="183">
        <v>6028</v>
      </c>
      <c r="E291" s="46">
        <v>6028</v>
      </c>
      <c r="F291" s="167">
        <v>6207.84</v>
      </c>
      <c r="G291" s="167">
        <f t="shared" ref="G291:G294" si="59">+F291-E291</f>
        <v>179.84000000000015</v>
      </c>
      <c r="H291" s="168">
        <f t="shared" si="58"/>
        <v>102.98341074983411</v>
      </c>
    </row>
    <row r="292" spans="1:8">
      <c r="A292" s="52"/>
      <c r="B292" s="41">
        <v>717002</v>
      </c>
      <c r="C292" s="46" t="s">
        <v>108</v>
      </c>
      <c r="D292" s="183">
        <v>13622</v>
      </c>
      <c r="E292" s="47">
        <v>13622</v>
      </c>
      <c r="F292" s="167">
        <v>19902.400000000001</v>
      </c>
      <c r="G292" s="167">
        <f t="shared" si="59"/>
        <v>6280.4000000000015</v>
      </c>
      <c r="H292" s="168">
        <f t="shared" si="58"/>
        <v>146.10483042137719</v>
      </c>
    </row>
    <row r="293" spans="1:8">
      <c r="A293" s="54"/>
      <c r="B293" s="55"/>
      <c r="C293" s="56"/>
      <c r="D293" s="177"/>
      <c r="E293" s="147"/>
      <c r="F293" s="178"/>
      <c r="G293" s="178"/>
      <c r="H293" s="176"/>
    </row>
    <row r="294" spans="1:8" ht="13.5" thickBot="1">
      <c r="A294" s="184">
        <v>41</v>
      </c>
      <c r="B294" s="185">
        <v>717002</v>
      </c>
      <c r="C294" s="186" t="s">
        <v>108</v>
      </c>
      <c r="D294" s="187">
        <v>30000</v>
      </c>
      <c r="E294" s="188">
        <v>30000</v>
      </c>
      <c r="F294" s="189">
        <v>0</v>
      </c>
      <c r="G294" s="189">
        <f t="shared" si="59"/>
        <v>-30000</v>
      </c>
      <c r="H294" s="191"/>
    </row>
    <row r="295" spans="1:8">
      <c r="A295" s="3"/>
      <c r="B295" s="3"/>
      <c r="C295" s="9"/>
      <c r="D295" s="19"/>
      <c r="E295" s="17"/>
      <c r="F295" s="17"/>
    </row>
    <row r="296" spans="1:8" ht="13.5" thickBot="1">
      <c r="A296" s="16"/>
      <c r="B296" s="9"/>
      <c r="C296" s="9"/>
      <c r="D296" s="9"/>
      <c r="E296" s="9"/>
      <c r="F296" s="9"/>
    </row>
    <row r="297" spans="1:8">
      <c r="A297" s="64">
        <v>41</v>
      </c>
      <c r="B297" s="219" t="s">
        <v>23</v>
      </c>
      <c r="C297" s="170" t="s">
        <v>20</v>
      </c>
      <c r="D297" s="170">
        <f>SUM(D298:D300)</f>
        <v>1000</v>
      </c>
      <c r="E297" s="170">
        <f t="shared" ref="E297:F297" si="60">SUM(E298:E300)</f>
        <v>1000</v>
      </c>
      <c r="F297" s="170">
        <f t="shared" si="60"/>
        <v>3851.95</v>
      </c>
      <c r="G297" s="220">
        <f t="shared" ref="G297:G299" si="61">+F297-E297</f>
        <v>2851.95</v>
      </c>
      <c r="H297" s="221">
        <f t="shared" ref="H297:H299" si="62">+F297/E297*100</f>
        <v>385.19499999999999</v>
      </c>
    </row>
    <row r="298" spans="1:8">
      <c r="A298" s="222"/>
      <c r="B298" s="214">
        <v>812001</v>
      </c>
      <c r="C298" s="215" t="s">
        <v>176</v>
      </c>
      <c r="D298" s="215">
        <v>0</v>
      </c>
      <c r="E298" s="215">
        <v>0</v>
      </c>
      <c r="F298" s="215">
        <v>2851.95</v>
      </c>
      <c r="G298" s="167">
        <f t="shared" si="61"/>
        <v>2851.95</v>
      </c>
      <c r="H298" s="168" t="e">
        <f t="shared" si="62"/>
        <v>#DIV/0!</v>
      </c>
    </row>
    <row r="299" spans="1:8">
      <c r="A299" s="222"/>
      <c r="B299" s="217">
        <v>813002</v>
      </c>
      <c r="C299" s="215" t="s">
        <v>177</v>
      </c>
      <c r="D299" s="215">
        <v>1000</v>
      </c>
      <c r="E299" s="215">
        <v>1000</v>
      </c>
      <c r="F299" s="218">
        <v>1000</v>
      </c>
      <c r="G299" s="167">
        <f t="shared" si="61"/>
        <v>0</v>
      </c>
      <c r="H299" s="168">
        <f t="shared" si="62"/>
        <v>100</v>
      </c>
    </row>
    <row r="300" spans="1:8" ht="13.5" thickBot="1">
      <c r="A300" s="60"/>
      <c r="B300" s="223"/>
      <c r="C300" s="62"/>
      <c r="D300" s="62"/>
      <c r="E300" s="62"/>
      <c r="F300" s="62"/>
      <c r="G300" s="190"/>
      <c r="H300" s="193"/>
    </row>
    <row r="301" spans="1:8" ht="13.5" thickBot="1">
      <c r="A301" s="55"/>
      <c r="B301" s="224"/>
      <c r="C301" s="56"/>
      <c r="D301" s="56"/>
      <c r="E301" s="56"/>
      <c r="F301" s="56"/>
      <c r="G301" s="178"/>
      <c r="H301" s="147"/>
    </row>
    <row r="302" spans="1:8">
      <c r="A302" s="64"/>
      <c r="B302" s="219" t="s">
        <v>23</v>
      </c>
      <c r="C302" s="213" t="s">
        <v>178</v>
      </c>
      <c r="D302" s="170">
        <f>SUM(D303:D305)</f>
        <v>0</v>
      </c>
      <c r="E302" s="170">
        <f t="shared" ref="E302" si="63">SUM(E303:E305)</f>
        <v>0</v>
      </c>
      <c r="F302" s="170">
        <f t="shared" ref="F302" si="64">SUM(F303:F305)</f>
        <v>28.79</v>
      </c>
      <c r="G302" s="220">
        <f t="shared" ref="G302:G304" si="65">+F302-E302</f>
        <v>28.79</v>
      </c>
      <c r="H302" s="221" t="e">
        <f t="shared" ref="H302:H304" si="66">+F302/E302*100</f>
        <v>#DIV/0!</v>
      </c>
    </row>
    <row r="303" spans="1:8">
      <c r="A303" s="52"/>
      <c r="B303" s="216">
        <v>637012</v>
      </c>
      <c r="C303" s="46" t="s">
        <v>148</v>
      </c>
      <c r="D303" s="46">
        <v>0</v>
      </c>
      <c r="E303" s="46">
        <v>0</v>
      </c>
      <c r="F303" s="46">
        <v>2.89</v>
      </c>
      <c r="G303" s="167">
        <f t="shared" si="65"/>
        <v>2.89</v>
      </c>
      <c r="H303" s="168" t="e">
        <f t="shared" si="66"/>
        <v>#DIV/0!</v>
      </c>
    </row>
    <row r="304" spans="1:8" ht="13.5" thickBot="1">
      <c r="A304" s="60"/>
      <c r="B304" s="223">
        <v>642014</v>
      </c>
      <c r="C304" s="62" t="s">
        <v>176</v>
      </c>
      <c r="D304" s="62">
        <v>0</v>
      </c>
      <c r="E304" s="62">
        <v>0</v>
      </c>
      <c r="F304" s="211">
        <v>25.9</v>
      </c>
      <c r="G304" s="190">
        <f t="shared" si="65"/>
        <v>25.9</v>
      </c>
      <c r="H304" s="193" t="e">
        <f t="shared" si="66"/>
        <v>#DIV/0!</v>
      </c>
    </row>
    <row r="305" spans="1:8">
      <c r="A305" s="55"/>
      <c r="B305" s="224"/>
      <c r="C305" s="56"/>
      <c r="D305" s="56"/>
      <c r="E305" s="56"/>
      <c r="F305" s="56"/>
      <c r="G305" s="178"/>
      <c r="H305" s="147"/>
    </row>
    <row r="306" spans="1:8" ht="13.5" thickBot="1">
      <c r="A306" s="16"/>
      <c r="B306" s="9"/>
      <c r="C306" s="9"/>
      <c r="D306" s="9"/>
      <c r="E306" s="9"/>
      <c r="F306" s="9"/>
    </row>
    <row r="307" spans="1:8" ht="16.5" thickBot="1">
      <c r="A307" s="20"/>
      <c r="B307" s="22"/>
      <c r="C307" s="21" t="s">
        <v>109</v>
      </c>
      <c r="D307" s="23">
        <f>D5+D284+D297+D302</f>
        <v>719736</v>
      </c>
      <c r="E307" s="23">
        <f>E5+E284+E297+E302</f>
        <v>719736</v>
      </c>
      <c r="F307" s="23">
        <f>F5+F284+F297+F302</f>
        <v>490346.52</v>
      </c>
      <c r="G307" s="23">
        <f>G5+G284+G297+G302</f>
        <v>-229112.5799999999</v>
      </c>
      <c r="H307" s="192">
        <f t="shared" ref="H307" si="67">+F307/E307*100</f>
        <v>68.128663843409257</v>
      </c>
    </row>
    <row r="308" spans="1:8">
      <c r="A308" s="16"/>
      <c r="B308" s="9"/>
      <c r="C308" s="9"/>
      <c r="D308" s="9"/>
      <c r="E308" s="5"/>
    </row>
    <row r="309" spans="1:8">
      <c r="A309" s="16"/>
      <c r="B309" s="9"/>
      <c r="C309" s="9"/>
      <c r="D309" s="9"/>
      <c r="E309" s="5"/>
    </row>
    <row r="310" spans="1:8">
      <c r="A310" s="16"/>
      <c r="B310" s="9"/>
      <c r="C310" s="9"/>
      <c r="D310" s="9"/>
      <c r="E310" s="5"/>
    </row>
    <row r="311" spans="1:8">
      <c r="A311" s="16"/>
      <c r="B311" s="9"/>
      <c r="C311" s="9"/>
      <c r="D311" s="9"/>
      <c r="E311" s="5"/>
    </row>
    <row r="312" spans="1:8">
      <c r="A312" s="16"/>
      <c r="B312" s="5"/>
      <c r="C312" s="5"/>
      <c r="D312" s="5"/>
      <c r="E312" s="5"/>
    </row>
    <row r="313" spans="1:8">
      <c r="A313" s="16"/>
      <c r="B313" s="5"/>
      <c r="C313" s="10"/>
      <c r="D313" s="8"/>
      <c r="E313" s="5"/>
    </row>
    <row r="314" spans="1:8">
      <c r="A314" s="16"/>
      <c r="B314" s="5"/>
      <c r="C314" s="8"/>
      <c r="D314" s="8"/>
      <c r="E314" s="5"/>
    </row>
    <row r="315" spans="1:8">
      <c r="A315" s="16"/>
      <c r="B315" s="5"/>
      <c r="C315" s="8"/>
      <c r="D315" s="8"/>
      <c r="E315" s="5"/>
    </row>
    <row r="316" spans="1:8">
      <c r="A316" s="16"/>
      <c r="B316" s="5"/>
      <c r="C316" s="11"/>
      <c r="D316" s="10"/>
      <c r="E316" s="5"/>
    </row>
    <row r="317" spans="1:8">
      <c r="A317" s="16"/>
      <c r="B317" s="5"/>
      <c r="C317" s="5"/>
      <c r="D317" s="5"/>
      <c r="E317" s="5"/>
    </row>
    <row r="318" spans="1:8">
      <c r="A318" s="16"/>
      <c r="B318" s="5"/>
      <c r="C318" s="5"/>
      <c r="D318" s="5"/>
      <c r="E318" s="2"/>
    </row>
    <row r="319" spans="1:8">
      <c r="A319" s="16"/>
      <c r="B319" s="5"/>
      <c r="C319" s="5"/>
      <c r="D319" s="5"/>
      <c r="E319" s="2"/>
    </row>
    <row r="320" spans="1:8">
      <c r="A320" s="16"/>
      <c r="B320" s="2"/>
      <c r="C320" s="2"/>
      <c r="D320" s="2"/>
      <c r="E320" s="2"/>
    </row>
    <row r="321" spans="1:5">
      <c r="A321" s="16"/>
      <c r="B321" s="2"/>
      <c r="C321" s="2"/>
      <c r="D321" s="2"/>
      <c r="E321" s="2"/>
    </row>
    <row r="322" spans="1:5">
      <c r="A322" s="16"/>
      <c r="B322" s="5"/>
      <c r="C322" s="11"/>
      <c r="D322" s="8"/>
      <c r="E322" s="2"/>
    </row>
    <row r="323" spans="1:5">
      <c r="A323" s="16"/>
      <c r="B323" s="5"/>
      <c r="C323" s="8"/>
      <c r="D323" s="8"/>
      <c r="E323" s="2"/>
    </row>
    <row r="324" spans="1:5">
      <c r="A324" s="16"/>
      <c r="B324" s="5"/>
      <c r="C324" s="8"/>
      <c r="D324" s="8"/>
      <c r="E324" s="2"/>
    </row>
    <row r="325" spans="1:5">
      <c r="A325" s="16"/>
      <c r="B325" s="5"/>
      <c r="C325" s="11"/>
      <c r="D325" s="4"/>
      <c r="E325" s="2"/>
    </row>
    <row r="326" spans="1:5">
      <c r="A326" s="16"/>
      <c r="B326" s="5"/>
      <c r="C326" s="5"/>
      <c r="D326" s="5"/>
      <c r="E326" s="2"/>
    </row>
    <row r="327" spans="1:5">
      <c r="A327" s="16"/>
      <c r="B327" s="5"/>
      <c r="C327" s="5"/>
      <c r="D327" s="5"/>
      <c r="E327" s="2"/>
    </row>
    <row r="328" spans="1:5">
      <c r="A328" s="16"/>
      <c r="B328" s="5"/>
      <c r="C328" s="5"/>
      <c r="D328" s="5"/>
      <c r="E328" s="2"/>
    </row>
    <row r="329" spans="1:5">
      <c r="A329" s="16"/>
      <c r="B329" s="2"/>
      <c r="C329" s="2"/>
      <c r="D329" s="2"/>
      <c r="E329" s="2"/>
    </row>
    <row r="330" spans="1:5">
      <c r="A330" s="16"/>
      <c r="B330" s="2"/>
      <c r="C330" s="2"/>
      <c r="D330" s="2"/>
      <c r="E330" s="2"/>
    </row>
    <row r="331" spans="1:5">
      <c r="A331" s="16"/>
      <c r="B331" s="5"/>
      <c r="C331" s="10"/>
      <c r="D331" s="8"/>
      <c r="E331" s="2"/>
    </row>
    <row r="332" spans="1:5">
      <c r="A332" s="16"/>
      <c r="B332" s="5"/>
      <c r="C332" s="8"/>
      <c r="D332" s="8"/>
      <c r="E332" s="2"/>
    </row>
    <row r="333" spans="1:5">
      <c r="A333" s="16"/>
      <c r="B333" s="5"/>
      <c r="C333" s="8"/>
      <c r="D333" s="8"/>
      <c r="E333" s="2"/>
    </row>
    <row r="334" spans="1:5">
      <c r="A334" s="16"/>
      <c r="B334" s="5"/>
      <c r="C334" s="11"/>
      <c r="D334" s="4"/>
      <c r="E334" s="2"/>
    </row>
    <row r="335" spans="1:5">
      <c r="A335" s="16"/>
      <c r="B335" s="5"/>
      <c r="C335" s="5"/>
      <c r="D335" s="4"/>
      <c r="E335" s="2"/>
    </row>
    <row r="336" spans="1:5">
      <c r="A336" s="16"/>
      <c r="B336" s="5"/>
      <c r="C336" s="5"/>
      <c r="D336" s="4"/>
      <c r="E336" s="2"/>
    </row>
    <row r="337" spans="1:5">
      <c r="A337" s="16"/>
      <c r="B337" s="5"/>
      <c r="C337" s="5"/>
      <c r="D337" s="5"/>
      <c r="E337" s="2"/>
    </row>
    <row r="338" spans="1:5">
      <c r="A338" s="16"/>
      <c r="B338" s="2"/>
      <c r="C338" s="2"/>
      <c r="D338" s="2"/>
      <c r="E338" s="2"/>
    </row>
    <row r="339" spans="1:5">
      <c r="A339" s="16"/>
      <c r="B339" s="2"/>
      <c r="C339" s="2"/>
      <c r="D339" s="2"/>
      <c r="E339" s="2"/>
    </row>
    <row r="340" spans="1:5">
      <c r="A340" s="16"/>
      <c r="B340" s="5"/>
      <c r="C340" s="5"/>
      <c r="D340" s="8"/>
      <c r="E340" s="2"/>
    </row>
    <row r="341" spans="1:5">
      <c r="A341" s="16"/>
      <c r="B341" s="5"/>
      <c r="C341" s="8"/>
      <c r="D341" s="8"/>
      <c r="E341" s="2"/>
    </row>
    <row r="342" spans="1:5">
      <c r="A342" s="16"/>
      <c r="B342" s="5"/>
      <c r="C342" s="8"/>
      <c r="D342" s="8"/>
      <c r="E342" s="2"/>
    </row>
    <row r="343" spans="1:5">
      <c r="A343" s="16"/>
      <c r="B343" s="5"/>
      <c r="C343" s="5"/>
      <c r="D343" s="4"/>
      <c r="E343" s="2"/>
    </row>
    <row r="344" spans="1:5">
      <c r="A344" s="16"/>
      <c r="B344" s="5"/>
      <c r="C344" s="5"/>
      <c r="D344" s="4"/>
      <c r="E344" s="2"/>
    </row>
    <row r="345" spans="1:5">
      <c r="A345" s="16"/>
      <c r="B345" s="5"/>
      <c r="C345" s="5"/>
      <c r="D345" s="5"/>
      <c r="E345" s="2"/>
    </row>
    <row r="346" spans="1:5">
      <c r="A346" s="16"/>
      <c r="B346" s="2"/>
      <c r="C346" s="2"/>
      <c r="D346" s="2"/>
      <c r="E346" s="2"/>
    </row>
    <row r="347" spans="1:5">
      <c r="A347" s="16"/>
      <c r="B347" s="2"/>
      <c r="C347" s="2"/>
      <c r="D347" s="2"/>
      <c r="E347" s="2"/>
    </row>
    <row r="348" spans="1:5">
      <c r="A348" s="16"/>
      <c r="B348" s="2"/>
      <c r="C348" s="2"/>
      <c r="D348" s="2"/>
      <c r="E348" s="2"/>
    </row>
    <row r="349" spans="1:5">
      <c r="A349" s="16"/>
      <c r="B349" s="2"/>
      <c r="C349" s="2"/>
      <c r="D349" s="2"/>
      <c r="E349" s="2"/>
    </row>
    <row r="350" spans="1:5">
      <c r="A350" s="16"/>
      <c r="B350" s="2"/>
      <c r="C350" s="2"/>
      <c r="D350" s="2"/>
      <c r="E350" s="2"/>
    </row>
    <row r="351" spans="1:5">
      <c r="A351" s="16"/>
      <c r="B351" s="2"/>
      <c r="C351" s="2"/>
      <c r="D351" s="2"/>
      <c r="E351" s="2"/>
    </row>
    <row r="352" spans="1:5">
      <c r="A352" s="16"/>
      <c r="B352" s="2"/>
      <c r="C352" s="2"/>
      <c r="D352" s="2"/>
      <c r="E352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Rok-pr.</vt:lpstr>
      <vt:lpstr>Rok-výd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mama</dc:creator>
  <cp:lastModifiedBy>Obec Stratena</cp:lastModifiedBy>
  <cp:revision>0</cp:revision>
  <cp:lastPrinted>2014-10-13T16:56:46Z</cp:lastPrinted>
  <dcterms:created xsi:type="dcterms:W3CDTF">2012-09-12T22:29:07Z</dcterms:created>
  <dcterms:modified xsi:type="dcterms:W3CDTF">2014-11-26T09:20:20Z</dcterms:modified>
</cp:coreProperties>
</file>